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17 Website Content\SOCIAL SERVICES\Children's Services\"/>
    </mc:Choice>
  </mc:AlternateContent>
  <bookViews>
    <workbookView xWindow="0" yWindow="720" windowWidth="19440" windowHeight="8940"/>
  </bookViews>
  <sheets>
    <sheet name="Instructions" sheetId="5" r:id="rId1"/>
    <sheet name="Fee Stabilization Template" sheetId="3" r:id="rId2"/>
  </sheets>
  <definedNames>
    <definedName name="_xlnm._FilterDatabase" localSheetId="1" hidden="1">'Fee Stabilization Template'!$B$32:$N$52</definedName>
    <definedName name="_xlnm.Print_Area" localSheetId="1">'Fee Stabilization Template'!$B$1:$N$62</definedName>
  </definedNames>
  <calcPr calcId="162913"/>
</workbook>
</file>

<file path=xl/calcChain.xml><?xml version="1.0" encoding="utf-8"?>
<calcChain xmlns="http://schemas.openxmlformats.org/spreadsheetml/2006/main">
  <c r="O26" i="3" l="1"/>
  <c r="N26" i="3"/>
  <c r="M26" i="3"/>
  <c r="L26" i="3"/>
  <c r="K26" i="3"/>
  <c r="J26" i="3"/>
  <c r="I26" i="3"/>
  <c r="H26" i="3"/>
  <c r="G26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J34" i="3" s="1"/>
  <c r="H33" i="3"/>
  <c r="J33" i="3" s="1"/>
  <c r="G59" i="5" l="1"/>
  <c r="I59" i="5" s="1"/>
  <c r="J59" i="5" s="1"/>
  <c r="G58" i="5"/>
  <c r="I58" i="5" s="1"/>
  <c r="J58" i="5" s="1"/>
  <c r="G57" i="5"/>
  <c r="I57" i="5" s="1"/>
  <c r="J57" i="5" s="1"/>
  <c r="G56" i="5"/>
  <c r="I56" i="5" s="1"/>
  <c r="J56" i="5" s="1"/>
  <c r="G47" i="5"/>
  <c r="I47" i="5" s="1"/>
  <c r="J47" i="5" s="1"/>
  <c r="G46" i="5"/>
  <c r="I46" i="5" s="1"/>
  <c r="J46" i="5" s="1"/>
  <c r="G45" i="5"/>
  <c r="I45" i="5" s="1"/>
  <c r="J45" i="5" s="1"/>
  <c r="G44" i="5"/>
  <c r="I44" i="5" s="1"/>
  <c r="J44" i="5" s="1"/>
  <c r="K28" i="5" l="1"/>
  <c r="J28" i="5"/>
  <c r="I28" i="5"/>
  <c r="H28" i="5"/>
  <c r="G28" i="5"/>
  <c r="F28" i="5"/>
  <c r="J52" i="3" l="1"/>
  <c r="K52" i="3" s="1"/>
  <c r="J51" i="3"/>
  <c r="K51" i="3" s="1"/>
  <c r="J50" i="3"/>
  <c r="K50" i="3" s="1"/>
  <c r="J49" i="3"/>
  <c r="K49" i="3" s="1"/>
  <c r="J48" i="3"/>
  <c r="K48" i="3" s="1"/>
  <c r="J47" i="3"/>
  <c r="K47" i="3" s="1"/>
  <c r="J46" i="3"/>
  <c r="K46" i="3" s="1"/>
  <c r="J45" i="3"/>
  <c r="K45" i="3" s="1"/>
  <c r="J44" i="3"/>
  <c r="K44" i="3" s="1"/>
  <c r="J43" i="3"/>
  <c r="K4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K34" i="3"/>
  <c r="K33" i="3"/>
  <c r="K53" i="3" l="1"/>
  <c r="T33" i="3" l="1"/>
  <c r="V33" i="3" l="1"/>
  <c r="U33" i="3"/>
  <c r="T34" i="3" l="1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W33" i="3" l="1"/>
  <c r="U34" i="3" l="1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V35" i="3" l="1"/>
  <c r="V44" i="3"/>
  <c r="V51" i="3"/>
  <c r="V40" i="3"/>
  <c r="V50" i="3"/>
  <c r="V48" i="3"/>
  <c r="V52" i="3"/>
  <c r="V36" i="3"/>
  <c r="V43" i="3"/>
  <c r="V47" i="3"/>
  <c r="V46" i="3"/>
  <c r="V42" i="3"/>
  <c r="V39" i="3"/>
  <c r="V38" i="3"/>
  <c r="V34" i="3"/>
  <c r="V37" i="3"/>
  <c r="V45" i="3"/>
  <c r="V49" i="3"/>
  <c r="V41" i="3"/>
  <c r="W41" i="3" l="1"/>
  <c r="W39" i="3"/>
  <c r="W38" i="3"/>
  <c r="W37" i="3"/>
  <c r="W42" i="3"/>
  <c r="W43" i="3"/>
  <c r="W50" i="3"/>
  <c r="W40" i="3"/>
  <c r="W48" i="3"/>
  <c r="W51" i="3"/>
  <c r="W44" i="3"/>
  <c r="W47" i="3"/>
  <c r="W46" i="3"/>
  <c r="W52" i="3"/>
  <c r="W49" i="3"/>
  <c r="W45" i="3"/>
  <c r="W36" i="3" l="1"/>
  <c r="W35" i="3" l="1"/>
  <c r="W34" i="3" l="1"/>
</calcChain>
</file>

<file path=xl/sharedStrings.xml><?xml version="1.0" encoding="utf-8"?>
<sst xmlns="http://schemas.openxmlformats.org/spreadsheetml/2006/main" count="148" uniqueCount="101">
  <si>
    <t>Operator Name:</t>
  </si>
  <si>
    <t>Email Address:</t>
  </si>
  <si>
    <t>Name:</t>
  </si>
  <si>
    <t>Phone Number:</t>
  </si>
  <si>
    <t>Title:</t>
  </si>
  <si>
    <t>Date:</t>
  </si>
  <si>
    <t>CONTACT INFORMATION</t>
  </si>
  <si>
    <t>CERTIFICATION</t>
  </si>
  <si>
    <t>Supervisor</t>
  </si>
  <si>
    <t>RECE</t>
  </si>
  <si>
    <t>Non-RECE</t>
  </si>
  <si>
    <t>Auspice Type:</t>
  </si>
  <si>
    <t>Eligibility Rate per Hour ($)</t>
  </si>
  <si>
    <t>Name of Signing Authority:</t>
  </si>
  <si>
    <t>Child Care Centre / Agency Name:</t>
  </si>
  <si>
    <t>Centre / Agency Mailing Address:</t>
  </si>
  <si>
    <t>CHILD CARE CENTRE / AGENCY INFORMATION</t>
  </si>
  <si>
    <t>EMPLOYEE / POSITION INFORMATION</t>
  </si>
  <si>
    <t>enhancement funding to the centre / agency.</t>
  </si>
  <si>
    <t>v3</t>
  </si>
  <si>
    <t>Home Visitor</t>
  </si>
  <si>
    <t xml:space="preserve">As a signing authority for this organization, I certify that the information included in this application is accurate to the best of my knowledge and represents the </t>
  </si>
  <si>
    <t xml:space="preserve">or by emailing pkent@lennox-addington.on.ca.   </t>
  </si>
  <si>
    <t>If you have any questions related to your application please contact Pam Kent by calling 613-354-0957 ext. 2401,</t>
  </si>
  <si>
    <t>Fee Stabilization Support Funding Application</t>
  </si>
  <si>
    <r>
      <t xml:space="preserve">The purpose of these instructions is to support operators in completing their fee stabilization support funding application. </t>
    </r>
    <r>
      <rPr>
        <sz val="12"/>
        <color rgb="FFFF0000"/>
        <rFont val="Arial"/>
        <family val="2"/>
      </rPr>
      <t/>
    </r>
  </si>
  <si>
    <t>You are only required to enter data into the green cells.  All other caluculations will be performed automatically.</t>
  </si>
  <si>
    <t xml:space="preserve">Open the fee stabilization support funding application form in excel and complete the centre/agency information as well as the </t>
  </si>
  <si>
    <t>contact information of the person that should be contacted if the Service Manager has any questions.</t>
  </si>
  <si>
    <t>CHILD CARE CENTRE / AGENCY PER DIEM INFORMATION</t>
  </si>
  <si>
    <t>Full Day</t>
  </si>
  <si>
    <t xml:space="preserve">Infant </t>
  </si>
  <si>
    <t>Half Day</t>
  </si>
  <si>
    <t>Infant</t>
  </si>
  <si>
    <t>Toddler</t>
  </si>
  <si>
    <t>Preschooler</t>
  </si>
  <si>
    <t>Per Diem rates as of December 31, 2017</t>
  </si>
  <si>
    <t>Per Diem rates as of January 1, 2018 with Fee Stabilization Funding</t>
  </si>
  <si>
    <t>Total Percentage change in fee increases avoided</t>
  </si>
  <si>
    <t>Before</t>
  </si>
  <si>
    <t>School</t>
  </si>
  <si>
    <t>After</t>
  </si>
  <si>
    <t xml:space="preserve">Before and </t>
  </si>
  <si>
    <t>After School</t>
  </si>
  <si>
    <t>36</t>
  </si>
  <si>
    <t>26</t>
  </si>
  <si>
    <t>41</t>
  </si>
  <si>
    <t>31</t>
  </si>
  <si>
    <t>51</t>
  </si>
  <si>
    <r>
      <rPr>
        <b/>
        <sz val="14"/>
        <color theme="1"/>
        <rFont val="Calibri"/>
        <family val="2"/>
        <scheme val="minor"/>
      </rPr>
      <t>Position Description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(only positions with wages below  hourly as of Dec. 31, 2017)</t>
    </r>
  </si>
  <si>
    <r>
      <t xml:space="preserve">Base Hourly Wage 
</t>
    </r>
    <r>
      <rPr>
        <b/>
        <sz val="10"/>
        <color theme="1"/>
        <rFont val="Calibri"/>
        <family val="2"/>
        <scheme val="minor"/>
      </rPr>
      <t>(excluding wage enhancement)</t>
    </r>
  </si>
  <si>
    <t>Total Base and GOG</t>
  </si>
  <si>
    <t xml:space="preserve">Estimated Hours January 1, 2018 to March 31, 2018
</t>
  </si>
  <si>
    <t>Total Fee Stabilization Compensation</t>
  </si>
  <si>
    <t>FEE STABILIZATION DETERMINATION</t>
  </si>
  <si>
    <t>*If there are other per diem rates affected that are not listed above,  please include on a separate attachment</t>
  </si>
  <si>
    <t>positions that the base hourly wage plus any General Operating Funding used for wages is less than $14.00 per hour, (prior to wage enhancement) as of December 31, 2017.</t>
  </si>
  <si>
    <r>
      <t xml:space="preserve">GOG Wages
</t>
    </r>
    <r>
      <rPr>
        <sz val="12"/>
        <color theme="1"/>
        <rFont val="Calibri"/>
        <family val="2"/>
        <scheme val="minor"/>
      </rPr>
      <t>(if not included in base wage)</t>
    </r>
  </si>
  <si>
    <t>STEP 1:  ENTER CENTRE/AGENCY and CONTACT INFORMATION</t>
  </si>
  <si>
    <t>STEP 2: CHILD CARE CENTRE/AGENCY PER DIEM INFORMATION</t>
  </si>
  <si>
    <t xml:space="preserve">Enter your per diem rates as of December 31, 2017 for each category. </t>
  </si>
  <si>
    <t>Per Diem rates as of January 1, 2018 without Fee Stabilization Funding</t>
  </si>
  <si>
    <t>$37 but after receiving Fee Stabilization Support Funding was able to mitigate the impact to parents by only increasing fees to $36 per day.</t>
  </si>
  <si>
    <r>
      <rPr>
        <b/>
        <sz val="11"/>
        <color theme="1"/>
        <rFont val="Calibri"/>
        <family val="2"/>
        <scheme val="minor"/>
      </rPr>
      <t xml:space="preserve">Example: </t>
    </r>
    <r>
      <rPr>
        <sz val="11"/>
        <color theme="1"/>
        <rFont val="Calibri"/>
        <family val="2"/>
        <scheme val="minor"/>
      </rPr>
      <t xml:space="preserve"> Infant Full Day rate was $35 as of December 31, 2017.  On January 1, 2018 ABC Centre was planning to increase the full day rate to</t>
    </r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</si>
  <si>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The Fee Stabilization Funding is for the first quarter of 2018, to support licensed child care staff currently earning under $14 an hour.</t>
    </r>
  </si>
  <si>
    <t>We recognize that the reduced per diem increase may only be possible during the first quarter, when Fee Stabilization Support Funding is provided.</t>
  </si>
  <si>
    <t>STEP 3: EMPLOYEE INFORMATION</t>
  </si>
  <si>
    <t>Example A - General Operating Grant not included in Base Salary</t>
  </si>
  <si>
    <t>Toddler Teacher A</t>
  </si>
  <si>
    <t>Infant Teacher B</t>
  </si>
  <si>
    <t>Cook</t>
  </si>
  <si>
    <t>Casual Supply Staff A</t>
  </si>
  <si>
    <t>The purpose of the Fee Stabilization Support funding is to increase wages and stabilize licensed child care fees in Ontario.</t>
  </si>
  <si>
    <t>Therefore, funding is being provided for the first quarter of 2018 and must be used to increase hourly wages of staff in licensed centres and licensed</t>
  </si>
  <si>
    <t>home child care agencies earning less than $14 per hour (excluding wage enhancement), as of December 31, 2017.</t>
  </si>
  <si>
    <t xml:space="preserve">Enter the following information for the eligible staff in licensed centres and licensed home child care agencies earning less than $14 per hour </t>
  </si>
  <si>
    <t xml:space="preserve"> (excluding wage enhancement), as of December 31, 2017.</t>
  </si>
  <si>
    <t>rate to $14 per hour.  In addition, if Toddler Teacher A is fully eligible for WEG, they would earn $16 per hour including the WEG.</t>
  </si>
  <si>
    <t xml:space="preserve">Toddler Teacher A, in this example, has a base wage rate of $13.50 and would qualify for .50 cents per hour in Fee Stabilization Support Funding to increase base wage </t>
  </si>
  <si>
    <t>Example B - General Operating Grant not included in Base Salary</t>
  </si>
  <si>
    <t>In this example Centre ABC adds a specific amount of GOG funding to the base wage rate to increase the base wage rate and this is reflected on each pay cheque.</t>
  </si>
  <si>
    <t>In this example Centre ABC uses the GOG funding to offset the salary expense, above minimum wage requirements, and does not use it to increase the base wage rate.</t>
  </si>
  <si>
    <t>Therefore no GOG in wages would be entered.  Toddler Teacher A, in this example, has a base wage rate of $13 and would qualify for $1.00 per hour in Fee Stabilization</t>
  </si>
  <si>
    <t>Support Funding to increase base wage rate to $14 per hour.  In addition, if Toddler Teacher A is fully eligible for WEG, they would earn $16 per hour including the WEG.</t>
  </si>
  <si>
    <t>In both examples, the Total Base and GOG should represent the hourly wage rate being paid to staff, excluding Wage Enhancement, as per payroll records.</t>
  </si>
  <si>
    <t xml:space="preserve">Application for Provincial Fee Stabilization Support Funding </t>
  </si>
  <si>
    <t>STEP 4: CERTIFICATION</t>
  </si>
  <si>
    <t>Please complete the certification section stating that the information you have included in the application is accurate by completing your signing authority's information.</t>
  </si>
  <si>
    <t>The information that you have provided is subject to review by PELASS prior to/or after granting the Fee Stabilization Support Funding.</t>
  </si>
  <si>
    <t>**The per diem rates should be supported by accompanying budgets</t>
  </si>
  <si>
    <t>Enter you per diem rates your centre/agency was planning to increase to as of January 1, 2018 (without fee stabilization support funding)</t>
  </si>
  <si>
    <t>Enter your per diem rates you will increase to as of January 1, 2018 after taking into consideration the fee stabilization support funding</t>
  </si>
  <si>
    <t>Funding may not be used to support wages above $14 per hour in 2018 and cannot be used to support the Employer mandatory benefit costs.</t>
  </si>
  <si>
    <t>STEP 5: BUDGETS</t>
  </si>
  <si>
    <t>Please submit two budgets with this application to demontrate the increased per diem rates.  The one budget should include Fee Stabilization Support Funding being received</t>
  </si>
  <si>
    <t>and the second buget without any Fee Stabilization Support Funding.</t>
  </si>
  <si>
    <t>STEP 6: SUBMISSION</t>
  </si>
  <si>
    <r>
      <t xml:space="preserve">Fee Stabilization Support Funding applications must be submitted no later than </t>
    </r>
    <r>
      <rPr>
        <b/>
        <sz val="12"/>
        <color rgb="FFFF0000"/>
        <rFont val="Calibri"/>
        <family val="2"/>
        <scheme val="minor"/>
      </rPr>
      <t>February 28, 2018</t>
    </r>
  </si>
  <si>
    <r>
      <t xml:space="preserve">Submit the completed electronic Excel file and accompanying budgets to Pam Kent at pkent@lennox-addington.on.ca no later than </t>
    </r>
    <r>
      <rPr>
        <b/>
        <sz val="12"/>
        <color rgb="FFFF0000"/>
        <rFont val="Calibri"/>
        <family val="2"/>
        <scheme val="minor"/>
      </rPr>
      <t>February 28, 2018.</t>
    </r>
  </si>
  <si>
    <r>
      <t xml:space="preserve">A signed hard copy or a signed PDF copy must be received by </t>
    </r>
    <r>
      <rPr>
        <b/>
        <sz val="12"/>
        <color rgb="FFFF0000"/>
        <rFont val="Calibri"/>
        <family val="2"/>
        <scheme val="minor"/>
      </rPr>
      <t xml:space="preserve">March 14, 2018. </t>
    </r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</si>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</sst>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&quot;$&quot;* #,##0.00_-;[Red]\-&quot;$&quot;* #,##0.00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8"/>
      <name val="Arial"/>
      <family val="2"/>
    </font>
    <font>
      <sz val="12"/>
      <color theme="1"/>
      <name val="Calibri"/>
      <family val="2"/>
      <scheme val="minor"/>
    </font>
    <font>
      <b/>
      <u/>
      <sz val="16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57412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>
      <alignment vertical="center"/>
    </xf>
    <xf numFmtId="165" fontId="27" fillId="0" borderId="0" applyFont="0" applyFill="0" applyBorder="0" applyAlignment="0" applyProtection="0">
      <alignment vertical="center"/>
    </xf>
    <xf numFmtId="164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/>
  </cellStyleXfs>
  <cellXfs count="2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3" fillId="2" borderId="0" xfId="0" applyFont="1" applyFill="1" applyBorder="1" applyProtection="1"/>
    <xf numFmtId="0" fontId="3" fillId="2" borderId="10" xfId="0" applyFont="1" applyFill="1" applyBorder="1" applyProtection="1"/>
    <xf numFmtId="0" fontId="3" fillId="2" borderId="12" xfId="0" applyFont="1" applyFill="1" applyBorder="1" applyProtection="1"/>
    <xf numFmtId="0" fontId="3" fillId="2" borderId="14" xfId="0" applyFont="1" applyFill="1" applyBorder="1" applyProtection="1"/>
    <xf numFmtId="0" fontId="7" fillId="2" borderId="8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/>
    <xf numFmtId="0" fontId="3" fillId="2" borderId="5" xfId="0" applyFont="1" applyFill="1" applyBorder="1" applyProtection="1"/>
    <xf numFmtId="0" fontId="3" fillId="2" borderId="9" xfId="0" applyFont="1" applyFill="1" applyBorder="1" applyProtection="1"/>
    <xf numFmtId="0" fontId="0" fillId="2" borderId="0" xfId="0" applyFont="1" applyFill="1"/>
    <xf numFmtId="164" fontId="0" fillId="0" borderId="0" xfId="1" applyFont="1"/>
    <xf numFmtId="0" fontId="7" fillId="4" borderId="8" xfId="0" applyFont="1" applyFill="1" applyBorder="1" applyAlignment="1" applyProtection="1">
      <alignment wrapText="1"/>
    </xf>
    <xf numFmtId="164" fontId="0" fillId="0" borderId="0" xfId="0" applyNumberFormat="1"/>
    <xf numFmtId="165" fontId="0" fillId="0" borderId="0" xfId="0" applyNumberFormat="1"/>
    <xf numFmtId="164" fontId="0" fillId="0" borderId="0" xfId="0" applyNumberFormat="1" applyFont="1" applyFill="1"/>
    <xf numFmtId="0" fontId="4" fillId="2" borderId="8" xfId="0" applyFont="1" applyFill="1" applyBorder="1" applyProtection="1"/>
    <xf numFmtId="0" fontId="0" fillId="0" borderId="0" xfId="0" applyFill="1" applyBorder="1"/>
    <xf numFmtId="165" fontId="0" fillId="2" borderId="0" xfId="2" applyFont="1" applyFill="1"/>
    <xf numFmtId="0" fontId="0" fillId="2" borderId="0" xfId="0" applyFont="1" applyFill="1" applyAlignment="1">
      <alignment horizontal="center"/>
    </xf>
    <xf numFmtId="165" fontId="0" fillId="2" borderId="0" xfId="0" applyNumberFormat="1" applyFont="1" applyFill="1"/>
    <xf numFmtId="0" fontId="6" fillId="2" borderId="0" xfId="0" applyFont="1" applyFill="1" applyBorder="1" applyAlignment="1" applyProtection="1">
      <alignment vertical="center"/>
    </xf>
    <xf numFmtId="0" fontId="7" fillId="2" borderId="18" xfId="0" applyFont="1" applyFill="1" applyBorder="1" applyAlignment="1" applyProtection="1">
      <alignment horizontal="left" vertical="center" indent="25"/>
    </xf>
    <xf numFmtId="0" fontId="11" fillId="2" borderId="0" xfId="0" applyFont="1" applyFill="1" applyBorder="1" applyProtection="1"/>
    <xf numFmtId="165" fontId="15" fillId="2" borderId="0" xfId="2" applyFont="1" applyFill="1"/>
    <xf numFmtId="0" fontId="15" fillId="2" borderId="0" xfId="2" applyNumberFormat="1" applyFont="1" applyFill="1"/>
    <xf numFmtId="0" fontId="16" fillId="2" borderId="0" xfId="0" applyFont="1" applyFill="1"/>
    <xf numFmtId="1" fontId="13" fillId="2" borderId="0" xfId="0" applyNumberFormat="1" applyFont="1" applyFill="1"/>
    <xf numFmtId="165" fontId="13" fillId="2" borderId="0" xfId="2" applyFont="1" applyFill="1"/>
    <xf numFmtId="0" fontId="13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165" fontId="10" fillId="0" borderId="0" xfId="2" applyFont="1" applyFill="1" applyBorder="1" applyProtection="1"/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165" fontId="18" fillId="0" borderId="0" xfId="2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165" fontId="19" fillId="0" borderId="0" xfId="2" applyFont="1" applyFill="1" applyBorder="1" applyAlignment="1" applyProtection="1">
      <alignment horizontal="center" vertical="center"/>
    </xf>
    <xf numFmtId="0" fontId="20" fillId="0" borderId="0" xfId="0" applyFont="1" applyFill="1" applyBorder="1" applyProtection="1"/>
    <xf numFmtId="165" fontId="20" fillId="0" borderId="0" xfId="2" applyFont="1" applyFill="1" applyBorder="1" applyProtection="1"/>
    <xf numFmtId="0" fontId="10" fillId="0" borderId="0" xfId="0" applyFont="1" applyFill="1" applyBorder="1" applyAlignment="1" applyProtection="1">
      <alignment horizontal="left" vertical="center" indent="2"/>
    </xf>
    <xf numFmtId="0" fontId="20" fillId="0" borderId="0" xfId="0" applyFont="1" applyFill="1" applyBorder="1" applyAlignment="1" applyProtection="1">
      <alignment horizontal="left"/>
    </xf>
    <xf numFmtId="165" fontId="20" fillId="0" borderId="0" xfId="2" applyFont="1" applyFill="1" applyBorder="1" applyAlignment="1" applyProtection="1"/>
    <xf numFmtId="0" fontId="10" fillId="0" borderId="0" xfId="0" applyFont="1" applyFill="1" applyBorder="1" applyAlignment="1" applyProtection="1">
      <alignment horizontal="left" indent="2"/>
    </xf>
    <xf numFmtId="0" fontId="10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/>
    <xf numFmtId="0" fontId="13" fillId="0" borderId="0" xfId="0" applyFont="1" applyFill="1" applyBorder="1" applyProtection="1"/>
    <xf numFmtId="165" fontId="13" fillId="0" borderId="0" xfId="2" applyFont="1" applyFill="1" applyBorder="1" applyProtection="1"/>
    <xf numFmtId="0" fontId="10" fillId="0" borderId="0" xfId="0" applyFont="1" applyFill="1" applyBorder="1" applyAlignment="1" applyProtection="1">
      <alignment horizontal="right" vertical="center"/>
    </xf>
    <xf numFmtId="165" fontId="10" fillId="0" borderId="0" xfId="2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165" fontId="14" fillId="0" borderId="0" xfId="2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wrapText="1"/>
    </xf>
    <xf numFmtId="165" fontId="14" fillId="0" borderId="0" xfId="2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 wrapText="1"/>
    </xf>
    <xf numFmtId="165" fontId="10" fillId="0" borderId="0" xfId="2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/>
      <protection locked="0"/>
    </xf>
    <xf numFmtId="165" fontId="13" fillId="0" borderId="0" xfId="2" applyFont="1" applyFill="1" applyBorder="1" applyAlignment="1" applyProtection="1">
      <alignment horizontal="left"/>
    </xf>
    <xf numFmtId="0" fontId="21" fillId="0" borderId="0" xfId="0" applyFont="1" applyFill="1" applyBorder="1"/>
    <xf numFmtId="0" fontId="22" fillId="0" borderId="0" xfId="0" applyFont="1" applyFill="1" applyBorder="1" applyProtection="1"/>
    <xf numFmtId="165" fontId="22" fillId="0" borderId="0" xfId="2" applyFont="1" applyFill="1" applyBorder="1" applyProtection="1"/>
    <xf numFmtId="165" fontId="21" fillId="0" borderId="0" xfId="2" applyFont="1" applyFill="1" applyBorder="1"/>
    <xf numFmtId="0" fontId="21" fillId="0" borderId="0" xfId="0" applyFont="1"/>
    <xf numFmtId="165" fontId="21" fillId="0" borderId="0" xfId="2" applyFont="1"/>
    <xf numFmtId="0" fontId="0" fillId="0" borderId="0" xfId="0"/>
    <xf numFmtId="0" fontId="4" fillId="0" borderId="0" xfId="0" applyFont="1" applyFill="1" applyBorder="1" applyProtection="1"/>
    <xf numFmtId="0" fontId="0" fillId="0" borderId="0" xfId="0"/>
    <xf numFmtId="0" fontId="0" fillId="0" borderId="0" xfId="0" applyFont="1"/>
    <xf numFmtId="0" fontId="0" fillId="2" borderId="0" xfId="0" applyFont="1" applyFill="1"/>
    <xf numFmtId="0" fontId="3" fillId="2" borderId="4" xfId="0" applyFont="1" applyFill="1" applyBorder="1" applyProtection="1"/>
    <xf numFmtId="0" fontId="3" fillId="2" borderId="1" xfId="0" applyFont="1" applyFill="1" applyBorder="1" applyProtection="1"/>
    <xf numFmtId="0" fontId="3" fillId="2" borderId="6" xfId="0" applyFont="1" applyFill="1" applyBorder="1" applyProtection="1"/>
    <xf numFmtId="0" fontId="0" fillId="0" borderId="0" xfId="0"/>
    <xf numFmtId="0" fontId="0" fillId="2" borderId="0" xfId="0" applyFill="1"/>
    <xf numFmtId="0" fontId="11" fillId="2" borderId="0" xfId="0" applyFont="1" applyFill="1"/>
    <xf numFmtId="0" fontId="29" fillId="0" borderId="0" xfId="0" applyFont="1"/>
    <xf numFmtId="0" fontId="16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 applyProtection="1">
      <alignment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30" fillId="0" borderId="0" xfId="0" applyFont="1"/>
    <xf numFmtId="0" fontId="16" fillId="3" borderId="0" xfId="0" applyFont="1" applyFill="1"/>
    <xf numFmtId="0" fontId="16" fillId="2" borderId="25" xfId="0" applyFont="1" applyFill="1" applyBorder="1" applyAlignment="1" applyProtection="1">
      <alignment horizontal="center"/>
    </xf>
    <xf numFmtId="0" fontId="16" fillId="2" borderId="3" xfId="0" applyFont="1" applyFill="1" applyBorder="1" applyAlignment="1" applyProtection="1">
      <alignment horizontal="center"/>
    </xf>
    <xf numFmtId="0" fontId="16" fillId="2" borderId="26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9" fontId="16" fillId="0" borderId="24" xfId="0" applyNumberFormat="1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 applyProtection="1">
      <alignment vertical="center"/>
    </xf>
    <xf numFmtId="0" fontId="2" fillId="2" borderId="0" xfId="0" applyFont="1" applyFill="1"/>
    <xf numFmtId="0" fontId="34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34" fillId="2" borderId="10" xfId="0" applyFont="1" applyFill="1" applyBorder="1" applyAlignment="1" applyProtection="1">
      <alignment horizontal="center" vertical="center"/>
    </xf>
    <xf numFmtId="0" fontId="35" fillId="2" borderId="10" xfId="0" applyFont="1" applyFill="1" applyBorder="1" applyAlignment="1" applyProtection="1">
      <alignment horizontal="center" vertical="center"/>
    </xf>
    <xf numFmtId="0" fontId="9" fillId="2" borderId="11" xfId="0" applyFont="1" applyFill="1" applyBorder="1" applyProtection="1"/>
    <xf numFmtId="0" fontId="2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Protection="1"/>
    <xf numFmtId="0" fontId="9" fillId="2" borderId="13" xfId="0" applyFont="1" applyFill="1" applyBorder="1" applyProtection="1"/>
    <xf numFmtId="0" fontId="16" fillId="2" borderId="0" xfId="0" applyFont="1" applyFill="1" applyBorder="1" applyAlignment="1" applyProtection="1">
      <alignment horizontal="left" vertical="center" indent="2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24" fillId="2" borderId="0" xfId="0" applyFont="1" applyFill="1" applyBorder="1" applyProtection="1"/>
    <xf numFmtId="0" fontId="24" fillId="2" borderId="13" xfId="0" applyFont="1" applyFill="1" applyBorder="1" applyProtection="1"/>
    <xf numFmtId="0" fontId="16" fillId="2" borderId="0" xfId="0" applyFont="1" applyFill="1" applyBorder="1" applyAlignment="1" applyProtection="1">
      <alignment horizontal="left" indent="2"/>
    </xf>
    <xf numFmtId="0" fontId="0" fillId="2" borderId="0" xfId="0" applyFont="1" applyFill="1" applyBorder="1" applyAlignment="1" applyProtection="1">
      <alignment horizontal="right"/>
    </xf>
    <xf numFmtId="0" fontId="36" fillId="2" borderId="0" xfId="0" quotePrefix="1" applyFont="1" applyFill="1" applyAlignment="1" applyProtection="1">
      <alignment horizontal="left" vertical="center" indent="3"/>
    </xf>
    <xf numFmtId="0" fontId="0" fillId="2" borderId="15" xfId="0" applyFont="1" applyFill="1" applyBorder="1" applyAlignment="1" applyProtection="1">
      <alignment horizontal="right"/>
    </xf>
    <xf numFmtId="0" fontId="0" fillId="2" borderId="15" xfId="0" applyFont="1" applyFill="1" applyBorder="1" applyAlignment="1" applyProtection="1"/>
    <xf numFmtId="0" fontId="0" fillId="2" borderId="15" xfId="0" applyFont="1" applyFill="1" applyBorder="1" applyProtection="1"/>
    <xf numFmtId="0" fontId="9" fillId="2" borderId="15" xfId="0" applyFont="1" applyFill="1" applyBorder="1" applyProtection="1"/>
    <xf numFmtId="0" fontId="9" fillId="2" borderId="16" xfId="0" applyFont="1" applyFill="1" applyBorder="1" applyProtection="1"/>
    <xf numFmtId="0" fontId="0" fillId="2" borderId="10" xfId="0" applyFont="1" applyFill="1" applyBorder="1" applyAlignment="1" applyProtection="1">
      <alignment horizontal="right"/>
    </xf>
    <xf numFmtId="0" fontId="0" fillId="2" borderId="10" xfId="0" applyFont="1" applyFill="1" applyBorder="1" applyAlignment="1" applyProtection="1"/>
    <xf numFmtId="0" fontId="0" fillId="2" borderId="10" xfId="0" applyFont="1" applyFill="1" applyBorder="1" applyProtection="1"/>
    <xf numFmtId="0" fontId="9" fillId="2" borderId="10" xfId="0" applyFont="1" applyFill="1" applyBorder="1" applyProtection="1"/>
    <xf numFmtId="0" fontId="0" fillId="2" borderId="2" xfId="0" applyFont="1" applyFill="1" applyBorder="1" applyProtection="1"/>
    <xf numFmtId="0" fontId="9" fillId="2" borderId="2" xfId="0" applyFont="1" applyFill="1" applyBorder="1" applyProtection="1"/>
    <xf numFmtId="0" fontId="16" fillId="2" borderId="0" xfId="0" applyFont="1" applyFill="1" applyBorder="1" applyProtection="1"/>
    <xf numFmtId="0" fontId="22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horizontal="center" vertical="center"/>
    </xf>
    <xf numFmtId="0" fontId="32" fillId="2" borderId="0" xfId="0" applyFont="1" applyFill="1" applyBorder="1" applyProtection="1"/>
    <xf numFmtId="0" fontId="28" fillId="2" borderId="17" xfId="0" applyFont="1" applyFill="1" applyBorder="1" applyAlignment="1" applyProtection="1">
      <alignment vertical="center"/>
    </xf>
    <xf numFmtId="0" fontId="28" fillId="2" borderId="17" xfId="0" applyFont="1" applyFill="1" applyBorder="1" applyAlignment="1" applyProtection="1">
      <alignment vertical="center" wrapText="1"/>
    </xf>
    <xf numFmtId="0" fontId="28" fillId="2" borderId="19" xfId="0" applyFont="1" applyFill="1" applyBorder="1" applyAlignment="1" applyProtection="1">
      <alignment vertical="center" wrapText="1"/>
    </xf>
    <xf numFmtId="0" fontId="28" fillId="2" borderId="8" xfId="0" applyFont="1" applyFill="1" applyBorder="1" applyAlignment="1" applyProtection="1">
      <alignment horizontal="center" vertical="center" wrapText="1"/>
    </xf>
    <xf numFmtId="0" fontId="38" fillId="2" borderId="8" xfId="0" applyFont="1" applyFill="1" applyBorder="1" applyAlignment="1" applyProtection="1">
      <alignment horizontal="center" vertical="center" wrapText="1"/>
    </xf>
    <xf numFmtId="0" fontId="28" fillId="4" borderId="18" xfId="0" applyFont="1" applyFill="1" applyBorder="1" applyAlignment="1" applyProtection="1">
      <alignment wrapText="1"/>
    </xf>
    <xf numFmtId="0" fontId="28" fillId="4" borderId="17" xfId="0" applyFont="1" applyFill="1" applyBorder="1" applyAlignment="1" applyProtection="1">
      <alignment wrapText="1"/>
    </xf>
    <xf numFmtId="0" fontId="28" fillId="4" borderId="19" xfId="0" applyFont="1" applyFill="1" applyBorder="1" applyAlignment="1" applyProtection="1">
      <alignment wrapText="1"/>
    </xf>
    <xf numFmtId="0" fontId="28" fillId="4" borderId="8" xfId="0" applyFont="1" applyFill="1" applyBorder="1" applyAlignment="1" applyProtection="1">
      <alignment horizontal="center" wrapText="1"/>
    </xf>
    <xf numFmtId="167" fontId="16" fillId="2" borderId="8" xfId="1" applyNumberFormat="1" applyFont="1" applyFill="1" applyBorder="1" applyAlignment="1" applyProtection="1">
      <alignment horizontal="center" wrapText="1"/>
    </xf>
    <xf numFmtId="164" fontId="16" fillId="2" borderId="8" xfId="1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/>
    <xf numFmtId="0" fontId="0" fillId="2" borderId="0" xfId="0" applyFont="1" applyFill="1" applyBorder="1" applyAlignment="1" applyProtection="1">
      <alignment horizontal="center" wrapText="1"/>
    </xf>
    <xf numFmtId="167" fontId="0" fillId="2" borderId="0" xfId="1" applyNumberFormat="1" applyFont="1" applyFill="1" applyBorder="1" applyAlignment="1" applyProtection="1">
      <alignment horizontal="right" wrapText="1"/>
    </xf>
    <xf numFmtId="0" fontId="22" fillId="2" borderId="0" xfId="0" applyFont="1" applyFill="1" applyBorder="1" applyProtection="1"/>
    <xf numFmtId="0" fontId="16" fillId="2" borderId="0" xfId="0" applyFont="1" applyFill="1" applyBorder="1" applyAlignment="1" applyProtection="1"/>
    <xf numFmtId="0" fontId="22" fillId="2" borderId="0" xfId="0" applyFont="1" applyFill="1" applyBorder="1" applyAlignment="1" applyProtection="1"/>
    <xf numFmtId="0" fontId="22" fillId="2" borderId="0" xfId="0" applyFont="1" applyFill="1" applyBorder="1" applyAlignment="1" applyProtection="1">
      <alignment wrapText="1"/>
    </xf>
    <xf numFmtId="0" fontId="22" fillId="2" borderId="0" xfId="0" applyFont="1" applyFill="1" applyBorder="1" applyAlignment="1" applyProtection="1">
      <alignment horizontal="left" indent="1"/>
    </xf>
    <xf numFmtId="0" fontId="22" fillId="2" borderId="0" xfId="0" applyFont="1" applyFill="1" applyBorder="1" applyAlignment="1" applyProtection="1">
      <alignment horizontal="left"/>
    </xf>
    <xf numFmtId="0" fontId="16" fillId="2" borderId="13" xfId="0" applyFont="1" applyFill="1" applyBorder="1" applyProtection="1"/>
    <xf numFmtId="0" fontId="16" fillId="2" borderId="0" xfId="0" applyFont="1" applyFill="1" applyBorder="1" applyAlignment="1" applyProtection="1">
      <alignment horizontal="left" indent="1"/>
    </xf>
    <xf numFmtId="0" fontId="16" fillId="2" borderId="0" xfId="0" applyFont="1" applyFill="1" applyBorder="1" applyAlignment="1" applyProtection="1">
      <alignment horizontal="left"/>
    </xf>
    <xf numFmtId="0" fontId="16" fillId="2" borderId="15" xfId="0" applyFont="1" applyFill="1" applyBorder="1" applyAlignment="1" applyProtection="1"/>
    <xf numFmtId="0" fontId="16" fillId="2" borderId="15" xfId="0" applyFont="1" applyFill="1" applyBorder="1" applyProtection="1"/>
    <xf numFmtId="0" fontId="16" fillId="2" borderId="16" xfId="0" applyFont="1" applyFill="1" applyBorder="1" applyProtection="1"/>
    <xf numFmtId="0" fontId="41" fillId="2" borderId="0" xfId="0" applyFont="1" applyFill="1" applyBorder="1" applyAlignment="1" applyProtection="1">
      <alignment vertical="center"/>
    </xf>
    <xf numFmtId="0" fontId="21" fillId="5" borderId="29" xfId="9" applyFont="1" applyBorder="1" applyAlignment="1" applyProtection="1">
      <alignment horizontal="center" vertical="center"/>
      <protection locked="0"/>
    </xf>
    <xf numFmtId="0" fontId="21" fillId="5" borderId="25" xfId="9" applyFont="1" applyBorder="1" applyAlignment="1" applyProtection="1">
      <alignment horizontal="center" vertical="center"/>
      <protection locked="0"/>
    </xf>
    <xf numFmtId="0" fontId="16" fillId="3" borderId="29" xfId="0" applyFont="1" applyFill="1" applyBorder="1" applyAlignment="1" applyProtection="1">
      <alignment horizontal="center" vertical="center"/>
      <protection locked="0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49" fontId="16" fillId="3" borderId="27" xfId="0" applyNumberFormat="1" applyFont="1" applyFill="1" applyBorder="1" applyAlignment="1" applyProtection="1">
      <alignment horizontal="center"/>
      <protection locked="0"/>
    </xf>
    <xf numFmtId="0" fontId="16" fillId="3" borderId="31" xfId="0" applyFont="1" applyFill="1" applyBorder="1" applyAlignment="1" applyProtection="1">
      <alignment horizontal="center" vertical="center"/>
      <protection locked="0"/>
    </xf>
    <xf numFmtId="0" fontId="16" fillId="3" borderId="32" xfId="0" applyFont="1" applyFill="1" applyBorder="1" applyAlignment="1" applyProtection="1">
      <alignment horizontal="center" vertical="center"/>
      <protection locked="0"/>
    </xf>
    <xf numFmtId="49" fontId="16" fillId="3" borderId="30" xfId="0" applyNumberFormat="1" applyFont="1" applyFill="1" applyBorder="1" applyAlignment="1" applyProtection="1">
      <alignment horizontal="center"/>
      <protection locked="0"/>
    </xf>
    <xf numFmtId="0" fontId="16" fillId="3" borderId="26" xfId="0" applyFont="1" applyFill="1" applyBorder="1" applyAlignment="1" applyProtection="1">
      <alignment horizontal="center" vertical="center"/>
      <protection locked="0"/>
    </xf>
    <xf numFmtId="0" fontId="21" fillId="5" borderId="32" xfId="9" applyFont="1" applyBorder="1" applyAlignment="1" applyProtection="1">
      <alignment horizontal="center" vertical="center"/>
      <protection locked="0"/>
    </xf>
    <xf numFmtId="0" fontId="21" fillId="5" borderId="31" xfId="9" applyFont="1" applyBorder="1" applyAlignment="1" applyProtection="1">
      <alignment horizontal="center" vertical="center"/>
      <protection locked="0"/>
    </xf>
    <xf numFmtId="0" fontId="28" fillId="4" borderId="20" xfId="0" applyFont="1" applyFill="1" applyBorder="1" applyAlignment="1" applyProtection="1">
      <alignment horizontal="center" wrapText="1"/>
    </xf>
    <xf numFmtId="164" fontId="0" fillId="0" borderId="11" xfId="0" applyNumberFormat="1" applyBorder="1"/>
    <xf numFmtId="164" fontId="0" fillId="0" borderId="13" xfId="0" applyNumberFormat="1" applyBorder="1"/>
    <xf numFmtId="164" fontId="0" fillId="0" borderId="19" xfId="0" applyNumberFormat="1" applyBorder="1"/>
    <xf numFmtId="0" fontId="0" fillId="2" borderId="0" xfId="0" applyFill="1" applyBorder="1"/>
    <xf numFmtId="0" fontId="16" fillId="2" borderId="0" xfId="0" applyFont="1" applyFill="1" applyBorder="1" applyAlignment="1" applyProtection="1">
      <alignment horizontal="center"/>
    </xf>
    <xf numFmtId="0" fontId="0" fillId="0" borderId="13" xfId="0" applyBorder="1"/>
    <xf numFmtId="0" fontId="9" fillId="2" borderId="22" xfId="0" applyFont="1" applyFill="1" applyBorder="1" applyProtection="1"/>
    <xf numFmtId="0" fontId="9" fillId="2" borderId="13" xfId="0" applyFont="1" applyFill="1" applyBorder="1" applyAlignment="1" applyProtection="1">
      <alignment horizontal="center"/>
    </xf>
    <xf numFmtId="0" fontId="39" fillId="2" borderId="13" xfId="0" applyFont="1" applyFill="1" applyBorder="1" applyProtection="1"/>
    <xf numFmtId="0" fontId="0" fillId="2" borderId="0" xfId="0" applyFont="1" applyFill="1" applyBorder="1" applyAlignment="1" applyProtection="1">
      <alignment horizontal="left"/>
    </xf>
    <xf numFmtId="0" fontId="0" fillId="0" borderId="12" xfId="0" applyBorder="1"/>
    <xf numFmtId="0" fontId="2" fillId="0" borderId="12" xfId="0" applyFont="1" applyBorder="1"/>
    <xf numFmtId="0" fontId="0" fillId="0" borderId="12" xfId="0" applyFont="1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9" xfId="0" applyBorder="1"/>
    <xf numFmtId="0" fontId="8" fillId="2" borderId="11" xfId="0" applyFont="1" applyFill="1" applyBorder="1"/>
    <xf numFmtId="0" fontId="0" fillId="2" borderId="13" xfId="0" applyFont="1" applyFill="1" applyBorder="1" applyAlignment="1" applyProtection="1">
      <alignment wrapText="1"/>
    </xf>
    <xf numFmtId="0" fontId="0" fillId="2" borderId="13" xfId="0" applyFont="1" applyFill="1" applyBorder="1" applyProtection="1"/>
    <xf numFmtId="0" fontId="16" fillId="2" borderId="22" xfId="0" applyFont="1" applyFill="1" applyBorder="1" applyAlignment="1" applyProtection="1">
      <alignment horizontal="center"/>
    </xf>
    <xf numFmtId="0" fontId="16" fillId="2" borderId="13" xfId="0" applyFont="1" applyFill="1" applyBorder="1" applyAlignment="1" applyProtection="1">
      <alignment horizontal="center"/>
    </xf>
    <xf numFmtId="0" fontId="16" fillId="3" borderId="33" xfId="0" applyFont="1" applyFill="1" applyBorder="1" applyAlignment="1" applyProtection="1">
      <alignment horizontal="center" vertical="center"/>
      <protection locked="0"/>
    </xf>
    <xf numFmtId="0" fontId="16" fillId="3" borderId="34" xfId="0" applyFont="1" applyFill="1" applyBorder="1" applyAlignment="1" applyProtection="1">
      <alignment horizontal="center" vertical="center"/>
      <protection locked="0"/>
    </xf>
    <xf numFmtId="49" fontId="16" fillId="3" borderId="35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Protection="1"/>
    <xf numFmtId="164" fontId="28" fillId="2" borderId="8" xfId="1" applyFont="1" applyFill="1" applyBorder="1" applyAlignment="1" applyProtection="1">
      <alignment horizontal="center"/>
    </xf>
    <xf numFmtId="166" fontId="21" fillId="5" borderId="23" xfId="9" applyNumberFormat="1" applyFont="1" applyBorder="1" applyAlignment="1">
      <alignment horizontal="center"/>
    </xf>
    <xf numFmtId="0" fontId="21" fillId="5" borderId="23" xfId="9" applyFont="1" applyBorder="1" applyAlignment="1">
      <alignment horizontal="center"/>
    </xf>
    <xf numFmtId="0" fontId="40" fillId="2" borderId="7" xfId="0" applyFont="1" applyFill="1" applyBorder="1" applyAlignment="1" applyProtection="1">
      <alignment horizontal="left" indent="2"/>
    </xf>
    <xf numFmtId="0" fontId="40" fillId="2" borderId="7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top" wrapText="1"/>
    </xf>
    <xf numFmtId="0" fontId="16" fillId="2" borderId="5" xfId="0" applyFont="1" applyFill="1" applyBorder="1" applyAlignment="1" applyProtection="1">
      <alignment vertical="top" wrapText="1"/>
    </xf>
    <xf numFmtId="0" fontId="28" fillId="2" borderId="4" xfId="0" applyFont="1" applyFill="1" applyBorder="1" applyAlignment="1" applyProtection="1">
      <alignment horizontal="left" vertical="top"/>
    </xf>
    <xf numFmtId="0" fontId="0" fillId="2" borderId="4" xfId="0" applyFont="1" applyFill="1" applyBorder="1" applyProtection="1"/>
    <xf numFmtId="0" fontId="23" fillId="2" borderId="0" xfId="0" applyFont="1" applyFill="1" applyBorder="1" applyProtection="1"/>
    <xf numFmtId="0" fontId="31" fillId="0" borderId="0" xfId="0" applyFont="1"/>
    <xf numFmtId="0" fontId="28" fillId="0" borderId="0" xfId="0" applyFont="1"/>
    <xf numFmtId="166" fontId="21" fillId="5" borderId="23" xfId="9" applyNumberFormat="1" applyFont="1" applyBorder="1" applyAlignment="1" applyProtection="1">
      <alignment horizontal="center"/>
      <protection locked="0"/>
    </xf>
    <xf numFmtId="0" fontId="21" fillId="5" borderId="23" xfId="9" applyFont="1" applyBorder="1" applyAlignment="1" applyProtection="1">
      <alignment horizontal="center"/>
      <protection locked="0"/>
    </xf>
    <xf numFmtId="0" fontId="16" fillId="2" borderId="0" xfId="0" applyFont="1" applyFill="1" applyAlignment="1">
      <alignment vertical="center"/>
    </xf>
    <xf numFmtId="0" fontId="38" fillId="2" borderId="0" xfId="0" applyFont="1" applyFill="1" applyAlignment="1">
      <alignment vertical="center"/>
    </xf>
    <xf numFmtId="0" fontId="28" fillId="2" borderId="18" xfId="0" applyFont="1" applyFill="1" applyBorder="1" applyAlignment="1" applyProtection="1">
      <alignment horizontal="center" vertical="center"/>
    </xf>
    <xf numFmtId="0" fontId="28" fillId="2" borderId="17" xfId="0" applyFont="1" applyFill="1" applyBorder="1" applyAlignment="1" applyProtection="1">
      <alignment horizontal="center" vertical="center"/>
    </xf>
    <xf numFmtId="0" fontId="28" fillId="2" borderId="19" xfId="0" applyFont="1" applyFill="1" applyBorder="1" applyAlignment="1" applyProtection="1">
      <alignment horizontal="center" vertical="center"/>
    </xf>
    <xf numFmtId="0" fontId="28" fillId="2" borderId="18" xfId="0" applyFont="1" applyFill="1" applyBorder="1" applyAlignment="1" applyProtection="1">
      <alignment horizontal="center" vertical="center" wrapText="1"/>
    </xf>
    <xf numFmtId="0" fontId="28" fillId="2" borderId="17" xfId="0" applyFont="1" applyFill="1" applyBorder="1" applyAlignment="1" applyProtection="1">
      <alignment horizontal="center" vertical="center" wrapText="1"/>
    </xf>
    <xf numFmtId="0" fontId="28" fillId="2" borderId="19" xfId="0" applyFont="1" applyFill="1" applyBorder="1" applyAlignment="1" applyProtection="1">
      <alignment horizontal="center" vertical="center" wrapText="1"/>
    </xf>
    <xf numFmtId="0" fontId="16" fillId="3" borderId="18" xfId="0" applyFont="1" applyFill="1" applyBorder="1" applyAlignment="1" applyProtection="1">
      <alignment horizontal="left"/>
      <protection locked="0"/>
    </xf>
    <xf numFmtId="0" fontId="16" fillId="3" borderId="17" xfId="0" applyFont="1" applyFill="1" applyBorder="1" applyAlignment="1" applyProtection="1">
      <alignment horizontal="left"/>
      <protection locked="0"/>
    </xf>
    <xf numFmtId="0" fontId="16" fillId="3" borderId="19" xfId="0" applyFont="1" applyFill="1" applyBorder="1" applyAlignment="1" applyProtection="1">
      <alignment horizontal="left"/>
      <protection locked="0"/>
    </xf>
    <xf numFmtId="49" fontId="16" fillId="3" borderId="0" xfId="0" applyNumberFormat="1" applyFont="1" applyFill="1" applyBorder="1" applyAlignment="1" applyProtection="1">
      <alignment horizontal="center"/>
      <protection locked="0"/>
    </xf>
    <xf numFmtId="49" fontId="16" fillId="3" borderId="28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left" wrapText="1"/>
    </xf>
    <xf numFmtId="0" fontId="16" fillId="2" borderId="5" xfId="0" applyFont="1" applyFill="1" applyBorder="1" applyAlignment="1" applyProtection="1">
      <alignment horizontal="left" wrapText="1"/>
    </xf>
    <xf numFmtId="0" fontId="22" fillId="3" borderId="15" xfId="0" applyFont="1" applyFill="1" applyBorder="1" applyAlignment="1" applyProtection="1">
      <alignment horizontal="center"/>
      <protection locked="0"/>
    </xf>
    <xf numFmtId="0" fontId="16" fillId="3" borderId="17" xfId="0" applyFont="1" applyFill="1" applyBorder="1" applyAlignment="1" applyProtection="1">
      <alignment horizontal="center"/>
      <protection locked="0"/>
    </xf>
    <xf numFmtId="49" fontId="16" fillId="3" borderId="21" xfId="0" applyNumberFormat="1" applyFont="1" applyFill="1" applyBorder="1" applyAlignment="1" applyProtection="1">
      <alignment horizontal="center"/>
      <protection locked="0"/>
    </xf>
    <xf numFmtId="49" fontId="5" fillId="3" borderId="28" xfId="3" applyNumberFormat="1" applyFont="1" applyFill="1" applyBorder="1" applyAlignment="1" applyProtection="1">
      <alignment horizontal="center"/>
      <protection locked="0"/>
    </xf>
    <xf numFmtId="0" fontId="41" fillId="2" borderId="9" xfId="0" applyFont="1" applyFill="1" applyBorder="1" applyAlignment="1" applyProtection="1">
      <alignment horizontal="left"/>
    </xf>
    <xf numFmtId="0" fontId="41" fillId="2" borderId="10" xfId="0" applyFont="1" applyFill="1" applyBorder="1" applyAlignment="1" applyProtection="1">
      <alignment horizontal="left"/>
    </xf>
    <xf numFmtId="0" fontId="41" fillId="2" borderId="11" xfId="0" applyFont="1" applyFill="1" applyBorder="1" applyAlignment="1" applyProtection="1">
      <alignment horizontal="left"/>
    </xf>
    <xf numFmtId="0" fontId="41" fillId="2" borderId="12" xfId="0" applyFont="1" applyFill="1" applyBorder="1" applyAlignment="1" applyProtection="1">
      <alignment horizontal="left"/>
    </xf>
    <xf numFmtId="0" fontId="41" fillId="2" borderId="0" xfId="0" applyFont="1" applyFill="1" applyBorder="1" applyAlignment="1" applyProtection="1">
      <alignment horizontal="left"/>
    </xf>
    <xf numFmtId="0" fontId="41" fillId="2" borderId="13" xfId="0" applyFont="1" applyFill="1" applyBorder="1" applyAlignment="1" applyProtection="1">
      <alignment horizontal="left"/>
    </xf>
  </cellXfs>
  <cellStyles count="10">
    <cellStyle name="60% - Accent3" xfId="9" builtinId="40"/>
    <cellStyle name="Comma" xfId="2" builtinId="3"/>
    <cellStyle name="Comma 2" xfId="5"/>
    <cellStyle name="Currency" xfId="1" builtinId="4"/>
    <cellStyle name="Currency 2" xfId="6"/>
    <cellStyle name="Hyperlink" xfId="3" builtinId="8"/>
    <cellStyle name="Hyperlink 2" xfId="8"/>
    <cellStyle name="Normal" xfId="0" builtinId="0"/>
    <cellStyle name="Normal 2" xfId="4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1498601</xdr:colOff>
      <xdr:row>19</xdr:row>
      <xdr:rowOff>107950</xdr:rowOff>
    </xdr:from>
    <xdr:to>
      <xdr:col>11</xdr:col>
      <xdr:colOff>178440</xdr:colOff>
      <xdr:row>25</xdr:row>
      <xdr:rowOff>82550</xdr:rowOff>
    </xdr:to>
    <xdr:sp macro="" textlink="">
      <xdr:nvSpPr>
        <xdr:cNvPr id="3" name="TextBox 2"/>
        <xdr:cNvSpPr txBox="1"/>
      </xdr:nvSpPr>
      <xdr:spPr>
        <a:xfrm rot="20814992">
          <a:off x="3937001" y="4019550"/>
          <a:ext cx="6795139" cy="1117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3</xdr:col>
      <xdr:colOff>298449</xdr:colOff>
      <xdr:row>41</xdr:row>
      <xdr:rowOff>69850</xdr:rowOff>
    </xdr:from>
    <xdr:to>
      <xdr:col>9</xdr:col>
      <xdr:colOff>305438</xdr:colOff>
      <xdr:row>43</xdr:row>
      <xdr:rowOff>146050</xdr:rowOff>
    </xdr:to>
    <xdr:sp macro="" textlink="">
      <xdr:nvSpPr>
        <xdr:cNvPr id="5" name="TextBox 4"/>
        <xdr:cNvSpPr txBox="1"/>
      </xdr:nvSpPr>
      <xdr:spPr>
        <a:xfrm rot="20814992">
          <a:off x="2127249" y="8185150"/>
          <a:ext cx="6426839" cy="1117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3</xdr:col>
      <xdr:colOff>393701</xdr:colOff>
      <xdr:row>52</xdr:row>
      <xdr:rowOff>171450</xdr:rowOff>
    </xdr:from>
    <xdr:to>
      <xdr:col>9</xdr:col>
      <xdr:colOff>400690</xdr:colOff>
      <xdr:row>55</xdr:row>
      <xdr:rowOff>107950</xdr:rowOff>
    </xdr:to>
    <xdr:sp macro="" textlink="">
      <xdr:nvSpPr>
        <xdr:cNvPr id="7" name="TextBox 6"/>
        <xdr:cNvSpPr txBox="1"/>
      </xdr:nvSpPr>
      <xdr:spPr>
        <a:xfrm rot="20814992">
          <a:off x="2222501" y="11061700"/>
          <a:ext cx="6426839" cy="1117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zoomScaleNormal="100" workbookViewId="0">
      <selection activeCell="J82" sqref="J82"/>
    </sheetView>
  </sheetViews>
  <sheetFormatPr defaultRowHeight="15" x14ac:dyDescent="0.25"/>
  <cols>
    <col min="3" max="3" width="8.7109375" customWidth="1"/>
    <col min="5" max="5" width="24.7109375" customWidth="1"/>
    <col min="6" max="6" width="14.140625" customWidth="1"/>
    <col min="7" max="7" width="12.42578125" customWidth="1"/>
    <col min="8" max="8" width="17.85546875" customWidth="1"/>
    <col min="9" max="9" width="14" customWidth="1"/>
    <col min="10" max="10" width="15.28515625" customWidth="1"/>
    <col min="11" max="11" width="12.42578125" customWidth="1"/>
    <col min="12" max="12" width="12" customWidth="1"/>
  </cols>
  <sheetData>
    <row r="1" spans="1:12" ht="21" x14ac:dyDescent="0.35">
      <c r="A1" s="84" t="s">
        <v>24</v>
      </c>
      <c r="B1" s="84"/>
      <c r="C1" s="84"/>
      <c r="D1" s="84"/>
      <c r="E1" s="84"/>
    </row>
    <row r="3" spans="1:12" ht="15.75" x14ac:dyDescent="0.25">
      <c r="A3" s="85" t="s">
        <v>72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.75" x14ac:dyDescent="0.25">
      <c r="A4" s="86" t="s">
        <v>73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.75" x14ac:dyDescent="0.25">
      <c r="A5" s="86" t="s">
        <v>74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s="81" customFormat="1" ht="15.75" x14ac:dyDescent="0.25">
      <c r="A6" s="8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81" customFormat="1" ht="15.75" x14ac:dyDescent="0.25">
      <c r="A7" s="86" t="s">
        <v>92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s="81" customFormat="1" ht="15.75" x14ac:dyDescent="0.25">
      <c r="A8" s="86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ht="16.5" customHeight="1" x14ac:dyDescent="0.25">
      <c r="A9" s="87" t="s">
        <v>97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19.5" customHeight="1" x14ac:dyDescent="0.25">
      <c r="A10" s="76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9.5" customHeight="1" x14ac:dyDescent="0.25">
      <c r="A11" s="89" t="s">
        <v>26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3" spans="1:12" ht="18.75" x14ac:dyDescent="0.3">
      <c r="A13" s="88" t="s">
        <v>58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x14ac:dyDescent="0.25">
      <c r="A14" s="76" t="s">
        <v>27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x14ac:dyDescent="0.25">
      <c r="A15" s="76" t="s">
        <v>28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s="81" customFormat="1" ht="18.75" x14ac:dyDescent="0.3">
      <c r="A17" s="88" t="s">
        <v>59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s="81" customFormat="1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s="81" customFormat="1" x14ac:dyDescent="0.25">
      <c r="A19" s="76" t="s">
        <v>60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81" customFormat="1" x14ac:dyDescent="0.25">
      <c r="A20" s="76" t="s">
        <v>90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s="81" customFormat="1" x14ac:dyDescent="0.25">
      <c r="A21" s="76" t="s">
        <v>91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s="81" customFormat="1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81" customFormat="1" ht="15.75" x14ac:dyDescent="0.25">
      <c r="A23" s="79"/>
      <c r="B23" s="123"/>
      <c r="C23" s="123"/>
      <c r="D23" s="123"/>
      <c r="E23" s="124"/>
      <c r="F23" s="90" t="s">
        <v>31</v>
      </c>
      <c r="G23" s="91" t="s">
        <v>33</v>
      </c>
      <c r="H23" s="91" t="s">
        <v>34</v>
      </c>
      <c r="I23" s="91" t="s">
        <v>34</v>
      </c>
      <c r="J23" s="91" t="s">
        <v>35</v>
      </c>
      <c r="K23" s="91" t="s">
        <v>35</v>
      </c>
      <c r="L23" s="76"/>
    </row>
    <row r="24" spans="1:12" s="81" customFormat="1" ht="15.75" x14ac:dyDescent="0.25">
      <c r="A24" s="203" t="s">
        <v>29</v>
      </c>
      <c r="B24" s="200"/>
      <c r="C24" s="125"/>
      <c r="D24" s="125"/>
      <c r="E24" s="125"/>
      <c r="F24" s="92" t="s">
        <v>30</v>
      </c>
      <c r="G24" s="93" t="s">
        <v>32</v>
      </c>
      <c r="H24" s="93" t="s">
        <v>30</v>
      </c>
      <c r="I24" s="93" t="s">
        <v>32</v>
      </c>
      <c r="J24" s="93" t="s">
        <v>30</v>
      </c>
      <c r="K24" s="93" t="s">
        <v>32</v>
      </c>
      <c r="L24" s="76"/>
    </row>
    <row r="25" spans="1:12" s="81" customFormat="1" ht="15.75" x14ac:dyDescent="0.25">
      <c r="A25" s="204" t="s">
        <v>36</v>
      </c>
      <c r="B25" s="174"/>
      <c r="C25" s="126"/>
      <c r="D25" s="126"/>
      <c r="E25" s="126"/>
      <c r="F25" s="158">
        <v>50</v>
      </c>
      <c r="G25" s="159">
        <v>35</v>
      </c>
      <c r="H25" s="160">
        <v>40</v>
      </c>
      <c r="I25" s="161">
        <v>30</v>
      </c>
      <c r="J25" s="161">
        <v>35</v>
      </c>
      <c r="K25" s="160">
        <v>25</v>
      </c>
      <c r="L25" s="76"/>
    </row>
    <row r="26" spans="1:12" s="81" customFormat="1" ht="15.75" customHeight="1" x14ac:dyDescent="0.25">
      <c r="A26" s="204" t="s">
        <v>61</v>
      </c>
      <c r="B26" s="201"/>
      <c r="C26" s="201"/>
      <c r="D26" s="201"/>
      <c r="E26" s="202"/>
      <c r="F26" s="168">
        <v>52</v>
      </c>
      <c r="G26" s="167">
        <v>37</v>
      </c>
      <c r="H26" s="163">
        <v>42</v>
      </c>
      <c r="I26" s="164">
        <v>32</v>
      </c>
      <c r="J26" s="163">
        <v>37</v>
      </c>
      <c r="K26" s="166">
        <v>27</v>
      </c>
      <c r="L26" s="76"/>
    </row>
    <row r="27" spans="1:12" s="81" customFormat="1" ht="15.75" x14ac:dyDescent="0.25">
      <c r="A27" s="204" t="s">
        <v>37</v>
      </c>
      <c r="B27" s="146"/>
      <c r="C27" s="127"/>
      <c r="D27" s="127"/>
      <c r="E27" s="127"/>
      <c r="F27" s="162" t="s">
        <v>48</v>
      </c>
      <c r="G27" s="165" t="s">
        <v>44</v>
      </c>
      <c r="H27" s="162" t="s">
        <v>46</v>
      </c>
      <c r="I27" s="165" t="s">
        <v>47</v>
      </c>
      <c r="J27" s="162" t="s">
        <v>44</v>
      </c>
      <c r="K27" s="165" t="s">
        <v>45</v>
      </c>
      <c r="L27" s="76"/>
    </row>
    <row r="28" spans="1:12" s="81" customFormat="1" ht="15.75" x14ac:dyDescent="0.25">
      <c r="A28" s="80"/>
      <c r="B28" s="198" t="s">
        <v>38</v>
      </c>
      <c r="C28" s="199"/>
      <c r="D28" s="199"/>
      <c r="E28" s="199"/>
      <c r="F28" s="94">
        <f>((F26-F25)/F25)-((F27-F25)/F25)</f>
        <v>0.02</v>
      </c>
      <c r="G28" s="94">
        <f t="shared" ref="G28:K28" si="0">((G26-G25)/G25)-((G27-G25)/G25)</f>
        <v>2.8571428571428571E-2</v>
      </c>
      <c r="H28" s="94">
        <f t="shared" si="0"/>
        <v>2.5000000000000001E-2</v>
      </c>
      <c r="I28" s="94">
        <f t="shared" si="0"/>
        <v>3.3333333333333333E-2</v>
      </c>
      <c r="J28" s="94">
        <f t="shared" si="0"/>
        <v>2.8571428571428571E-2</v>
      </c>
      <c r="K28" s="94">
        <f t="shared" si="0"/>
        <v>0.04</v>
      </c>
      <c r="L28" s="76"/>
    </row>
    <row r="29" spans="1:12" s="81" customFormat="1" x14ac:dyDescent="0.25">
      <c r="A29" s="204" t="s">
        <v>63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s="81" customFormat="1" x14ac:dyDescent="0.25">
      <c r="A30" s="204" t="s">
        <v>62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81" customFormat="1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s="81" customFormat="1" x14ac:dyDescent="0.25">
      <c r="A32" s="98" t="s">
        <v>64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s="81" customFormat="1" x14ac:dyDescent="0.25">
      <c r="A33" s="98" t="s">
        <v>65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s="81" customFormat="1" x14ac:dyDescent="0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s="81" customFormat="1" x14ac:dyDescent="0.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s="81" customFormat="1" ht="18.75" x14ac:dyDescent="0.3">
      <c r="A36" s="88" t="s">
        <v>66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s="81" customFormat="1" x14ac:dyDescent="0.25">
      <c r="A37" s="76" t="s">
        <v>75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s="81" customFormat="1" x14ac:dyDescent="0.25">
      <c r="A38" s="76" t="s">
        <v>76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s="81" customFormat="1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 s="81" customFormat="1" ht="15.75" x14ac:dyDescent="0.25">
      <c r="A40" s="207" t="s">
        <v>67</v>
      </c>
      <c r="B40" s="207"/>
      <c r="C40" s="207"/>
      <c r="D40" s="207"/>
      <c r="E40" s="207"/>
      <c r="F40" s="76"/>
      <c r="G40" s="76"/>
      <c r="H40" s="76"/>
      <c r="I40" s="76"/>
      <c r="J40" s="76"/>
      <c r="K40" s="76"/>
      <c r="L40" s="76"/>
    </row>
    <row r="41" spans="1:12" s="81" customFormat="1" ht="15.75" x14ac:dyDescent="0.25">
      <c r="A41" s="27" t="s">
        <v>17</v>
      </c>
      <c r="B41" s="131"/>
      <c r="C41" s="132"/>
      <c r="D41" s="132"/>
      <c r="E41" s="132"/>
      <c r="F41" s="132"/>
      <c r="G41" s="133"/>
      <c r="H41" s="212" t="s">
        <v>54</v>
      </c>
      <c r="I41" s="213"/>
      <c r="J41" s="214"/>
      <c r="K41" s="76"/>
      <c r="L41" s="76"/>
    </row>
    <row r="42" spans="1:12" s="81" customFormat="1" ht="66.599999999999994" customHeight="1" x14ac:dyDescent="0.25">
      <c r="A42" s="11"/>
      <c r="B42" s="215" t="s">
        <v>49</v>
      </c>
      <c r="C42" s="216"/>
      <c r="D42" s="217"/>
      <c r="E42" s="134" t="s">
        <v>50</v>
      </c>
      <c r="F42" s="134" t="s">
        <v>57</v>
      </c>
      <c r="G42" s="134" t="s">
        <v>51</v>
      </c>
      <c r="H42" s="134" t="s">
        <v>52</v>
      </c>
      <c r="I42" s="134" t="s">
        <v>12</v>
      </c>
      <c r="J42" s="135" t="s">
        <v>53</v>
      </c>
      <c r="K42" s="76"/>
      <c r="L42" s="76"/>
    </row>
    <row r="43" spans="1:12" s="81" customFormat="1" ht="15.75" x14ac:dyDescent="0.25">
      <c r="A43" s="17"/>
      <c r="B43" s="136"/>
      <c r="C43" s="137"/>
      <c r="D43" s="138"/>
      <c r="E43" s="169"/>
      <c r="F43" s="139"/>
      <c r="G43" s="139"/>
      <c r="H43" s="139"/>
      <c r="I43" s="139"/>
      <c r="J43" s="139"/>
      <c r="K43" s="76"/>
      <c r="L43" s="76"/>
    </row>
    <row r="44" spans="1:12" s="81" customFormat="1" ht="15.75" x14ac:dyDescent="0.25">
      <c r="A44" s="21">
        <v>1</v>
      </c>
      <c r="B44" s="218" t="s">
        <v>68</v>
      </c>
      <c r="C44" s="219"/>
      <c r="D44" s="219"/>
      <c r="E44" s="196">
        <v>13</v>
      </c>
      <c r="F44" s="196">
        <v>0.5</v>
      </c>
      <c r="G44" s="172">
        <f>E44+F44</f>
        <v>13.5</v>
      </c>
      <c r="H44" s="197">
        <v>500</v>
      </c>
      <c r="I44" s="140">
        <f>IF(G44&lt;14,14-G44,"")</f>
        <v>0.5</v>
      </c>
      <c r="J44" s="141">
        <f>IF(I44="","",(H44*I44))</f>
        <v>250</v>
      </c>
      <c r="K44" s="76"/>
      <c r="L44" s="76"/>
    </row>
    <row r="45" spans="1:12" s="81" customFormat="1" ht="15.75" x14ac:dyDescent="0.25">
      <c r="A45" s="21">
        <v>2</v>
      </c>
      <c r="B45" s="218" t="s">
        <v>69</v>
      </c>
      <c r="C45" s="219"/>
      <c r="D45" s="220"/>
      <c r="E45" s="196">
        <v>12.5</v>
      </c>
      <c r="F45" s="196">
        <v>0.5</v>
      </c>
      <c r="G45" s="172">
        <f t="shared" ref="G45:G47" si="1">E45+F45</f>
        <v>13</v>
      </c>
      <c r="H45" s="197">
        <v>500</v>
      </c>
      <c r="I45" s="140">
        <f>IF(G45&lt;14,14-G45,"")</f>
        <v>1</v>
      </c>
      <c r="J45" s="141">
        <f>IF(I45="","",(H45*I45))</f>
        <v>500</v>
      </c>
      <c r="K45" s="76"/>
      <c r="L45" s="76"/>
    </row>
    <row r="46" spans="1:12" ht="15.75" x14ac:dyDescent="0.25">
      <c r="A46" s="21">
        <v>3</v>
      </c>
      <c r="B46" s="218" t="s">
        <v>70</v>
      </c>
      <c r="C46" s="219"/>
      <c r="D46" s="220"/>
      <c r="E46" s="196">
        <v>12</v>
      </c>
      <c r="F46" s="196">
        <v>0.4</v>
      </c>
      <c r="G46" s="171">
        <f t="shared" si="1"/>
        <v>12.4</v>
      </c>
      <c r="H46" s="197">
        <v>250</v>
      </c>
      <c r="I46" s="140">
        <f t="shared" ref="I46:I47" si="2">IF(G46&lt;14,14-G46,"")</f>
        <v>1.5999999999999996</v>
      </c>
      <c r="J46" s="141">
        <f t="shared" ref="J46:J47" si="3">IF(I46="","",(H46*I46))</f>
        <v>399.99999999999989</v>
      </c>
      <c r="K46" s="76"/>
      <c r="L46" s="76"/>
    </row>
    <row r="47" spans="1:12" ht="15.75" x14ac:dyDescent="0.25">
      <c r="A47" s="21">
        <v>4</v>
      </c>
      <c r="B47" s="218" t="s">
        <v>71</v>
      </c>
      <c r="C47" s="219"/>
      <c r="D47" s="220"/>
      <c r="E47" s="196">
        <v>11.6</v>
      </c>
      <c r="F47" s="196">
        <v>0</v>
      </c>
      <c r="G47" s="170">
        <f t="shared" si="1"/>
        <v>11.6</v>
      </c>
      <c r="H47" s="197">
        <v>50</v>
      </c>
      <c r="I47" s="140">
        <f t="shared" si="2"/>
        <v>2.4000000000000004</v>
      </c>
      <c r="J47" s="141">
        <f t="shared" si="3"/>
        <v>120.00000000000001</v>
      </c>
      <c r="K47" s="76"/>
      <c r="L47" s="76"/>
    </row>
    <row r="48" spans="1:12" s="81" customFormat="1" ht="15.75" x14ac:dyDescent="0.25">
      <c r="A48" t="s">
        <v>80</v>
      </c>
      <c r="B48"/>
      <c r="C48"/>
      <c r="D48"/>
      <c r="E48"/>
      <c r="F48"/>
      <c r="G48"/>
      <c r="H48"/>
      <c r="I48"/>
      <c r="J48" s="195"/>
      <c r="K48" s="76"/>
      <c r="L48" s="76"/>
    </row>
    <row r="49" spans="1:12" s="81" customFormat="1" x14ac:dyDescent="0.25">
      <c r="A49" t="s">
        <v>78</v>
      </c>
      <c r="B49"/>
      <c r="C49"/>
      <c r="D49"/>
      <c r="E49"/>
      <c r="F49"/>
      <c r="G49"/>
      <c r="H49"/>
      <c r="I49"/>
      <c r="J49"/>
      <c r="K49" s="76"/>
      <c r="L49" s="76"/>
    </row>
    <row r="50" spans="1:12" s="81" customFormat="1" x14ac:dyDescent="0.25">
      <c r="A50" t="s">
        <v>77</v>
      </c>
      <c r="B50"/>
      <c r="C50"/>
      <c r="D50"/>
      <c r="E50"/>
      <c r="F50"/>
      <c r="G50"/>
      <c r="H50"/>
      <c r="I50"/>
      <c r="J50"/>
      <c r="K50" s="76"/>
      <c r="L50" s="76"/>
    </row>
    <row r="51" spans="1:12" s="81" customFormat="1" x14ac:dyDescent="0.25">
      <c r="A51"/>
      <c r="B51"/>
      <c r="C51"/>
      <c r="D51"/>
      <c r="E51"/>
      <c r="F51"/>
      <c r="G51"/>
      <c r="H51"/>
      <c r="I51"/>
      <c r="J51"/>
      <c r="K51" s="76"/>
      <c r="L51" s="76"/>
    </row>
    <row r="52" spans="1:12" s="81" customFormat="1" ht="15.75" x14ac:dyDescent="0.25">
      <c r="A52" s="207" t="s">
        <v>79</v>
      </c>
      <c r="B52" s="207"/>
      <c r="C52" s="207"/>
      <c r="D52" s="207"/>
      <c r="E52" s="207"/>
      <c r="F52" s="76"/>
      <c r="G52" s="76"/>
      <c r="H52" s="76"/>
      <c r="I52" s="76"/>
      <c r="J52" s="76"/>
      <c r="K52" s="76"/>
      <c r="L52" s="76"/>
    </row>
    <row r="53" spans="1:12" s="81" customFormat="1" ht="15.75" x14ac:dyDescent="0.25">
      <c r="A53" s="27" t="s">
        <v>17</v>
      </c>
      <c r="B53" s="131"/>
      <c r="C53" s="132"/>
      <c r="D53" s="132"/>
      <c r="E53" s="132"/>
      <c r="F53" s="132"/>
      <c r="G53" s="133"/>
      <c r="H53" s="212" t="s">
        <v>54</v>
      </c>
      <c r="I53" s="213"/>
      <c r="J53" s="214"/>
      <c r="K53" s="76"/>
      <c r="L53" s="76"/>
    </row>
    <row r="54" spans="1:12" s="81" customFormat="1" ht="78.75" x14ac:dyDescent="0.25">
      <c r="A54" s="11"/>
      <c r="B54" s="215" t="s">
        <v>49</v>
      </c>
      <c r="C54" s="216"/>
      <c r="D54" s="217"/>
      <c r="E54" s="134" t="s">
        <v>50</v>
      </c>
      <c r="F54" s="134" t="s">
        <v>57</v>
      </c>
      <c r="G54" s="134" t="s">
        <v>51</v>
      </c>
      <c r="H54" s="134" t="s">
        <v>52</v>
      </c>
      <c r="I54" s="134" t="s">
        <v>12</v>
      </c>
      <c r="J54" s="135" t="s">
        <v>53</v>
      </c>
      <c r="K54" s="76"/>
      <c r="L54" s="76"/>
    </row>
    <row r="55" spans="1:12" s="81" customFormat="1" ht="15.75" x14ac:dyDescent="0.25">
      <c r="A55" s="17"/>
      <c r="B55" s="136"/>
      <c r="C55" s="137"/>
      <c r="D55" s="138"/>
      <c r="E55" s="169"/>
      <c r="F55" s="139"/>
      <c r="G55" s="139"/>
      <c r="H55" s="139"/>
      <c r="I55" s="139"/>
      <c r="J55" s="139"/>
      <c r="K55" s="76"/>
      <c r="L55" s="76"/>
    </row>
    <row r="56" spans="1:12" s="81" customFormat="1" ht="15.75" x14ac:dyDescent="0.25">
      <c r="A56" s="21">
        <v>1</v>
      </c>
      <c r="B56" s="218" t="s">
        <v>68</v>
      </c>
      <c r="C56" s="219"/>
      <c r="D56" s="219"/>
      <c r="E56" s="196">
        <v>13</v>
      </c>
      <c r="F56" s="196"/>
      <c r="G56" s="172">
        <f>E56+F56</f>
        <v>13</v>
      </c>
      <c r="H56" s="197">
        <v>500</v>
      </c>
      <c r="I56" s="140">
        <f>IF(G56&lt;14,14-G56,"")</f>
        <v>1</v>
      </c>
      <c r="J56" s="141">
        <f t="shared" ref="J56:J59" si="4">IF(I56="","",(H56*I56))</f>
        <v>500</v>
      </c>
      <c r="K56" s="76"/>
      <c r="L56" s="76"/>
    </row>
    <row r="57" spans="1:12" s="81" customFormat="1" ht="15.75" x14ac:dyDescent="0.25">
      <c r="A57" s="21">
        <v>2</v>
      </c>
      <c r="B57" s="218" t="s">
        <v>69</v>
      </c>
      <c r="C57" s="219"/>
      <c r="D57" s="220"/>
      <c r="E57" s="196">
        <v>12.5</v>
      </c>
      <c r="F57" s="196"/>
      <c r="G57" s="172">
        <f t="shared" ref="G57:G59" si="5">E57+F57</f>
        <v>12.5</v>
      </c>
      <c r="H57" s="197">
        <v>500</v>
      </c>
      <c r="I57" s="140">
        <f>IF(G57&lt;14,14-G57,"")</f>
        <v>1.5</v>
      </c>
      <c r="J57" s="141">
        <f t="shared" si="4"/>
        <v>750</v>
      </c>
      <c r="K57" s="76"/>
      <c r="L57" s="76"/>
    </row>
    <row r="58" spans="1:12" s="81" customFormat="1" ht="15.75" x14ac:dyDescent="0.25">
      <c r="A58" s="21">
        <v>3</v>
      </c>
      <c r="B58" s="218" t="s">
        <v>70</v>
      </c>
      <c r="C58" s="219"/>
      <c r="D58" s="220"/>
      <c r="E58" s="196">
        <v>12</v>
      </c>
      <c r="F58" s="196"/>
      <c r="G58" s="171">
        <f t="shared" si="5"/>
        <v>12</v>
      </c>
      <c r="H58" s="197">
        <v>250</v>
      </c>
      <c r="I58" s="140">
        <f t="shared" ref="I58:I59" si="6">IF(G58&lt;14,14-G58,"")</f>
        <v>2</v>
      </c>
      <c r="J58" s="141">
        <f t="shared" si="4"/>
        <v>500</v>
      </c>
      <c r="K58" s="76"/>
      <c r="L58" s="76"/>
    </row>
    <row r="59" spans="1:12" s="81" customFormat="1" ht="15.75" x14ac:dyDescent="0.25">
      <c r="A59" s="21">
        <v>4</v>
      </c>
      <c r="B59" s="218" t="s">
        <v>71</v>
      </c>
      <c r="C59" s="219"/>
      <c r="D59" s="220"/>
      <c r="E59" s="196">
        <v>11.6</v>
      </c>
      <c r="F59" s="196"/>
      <c r="G59" s="170">
        <f t="shared" si="5"/>
        <v>11.6</v>
      </c>
      <c r="H59" s="197">
        <v>50</v>
      </c>
      <c r="I59" s="140">
        <f t="shared" si="6"/>
        <v>2.4000000000000004</v>
      </c>
      <c r="J59" s="141">
        <f t="shared" si="4"/>
        <v>120.00000000000001</v>
      </c>
      <c r="K59" s="76"/>
      <c r="L59" s="76"/>
    </row>
    <row r="60" spans="1:12" s="81" customFormat="1" ht="15.75" x14ac:dyDescent="0.25">
      <c r="A60" s="81" t="s">
        <v>81</v>
      </c>
      <c r="J60" s="195"/>
      <c r="K60" s="76"/>
      <c r="L60" s="76"/>
    </row>
    <row r="61" spans="1:12" s="81" customFormat="1" x14ac:dyDescent="0.25">
      <c r="A61" s="81" t="s">
        <v>82</v>
      </c>
      <c r="K61" s="76"/>
      <c r="L61" s="76"/>
    </row>
    <row r="62" spans="1:12" s="81" customFormat="1" x14ac:dyDescent="0.25">
      <c r="A62" s="81" t="s">
        <v>83</v>
      </c>
      <c r="K62" s="76"/>
      <c r="L62" s="76"/>
    </row>
    <row r="63" spans="1:12" s="81" customFormat="1" x14ac:dyDescent="0.25">
      <c r="A63"/>
      <c r="B63"/>
      <c r="C63"/>
      <c r="D63"/>
      <c r="E63"/>
      <c r="F63"/>
      <c r="G63"/>
      <c r="H63"/>
      <c r="I63"/>
      <c r="J63"/>
      <c r="K63" s="76"/>
      <c r="L63" s="76"/>
    </row>
    <row r="64" spans="1:12" s="81" customFormat="1" x14ac:dyDescent="0.25">
      <c r="A64" s="206" t="s">
        <v>84</v>
      </c>
      <c r="B64" s="206"/>
      <c r="C64" s="206"/>
      <c r="D64" s="206"/>
      <c r="E64" s="206"/>
      <c r="F64" s="206"/>
      <c r="G64" s="206"/>
      <c r="H64" s="206"/>
      <c r="I64" s="206"/>
      <c r="J64" s="206"/>
      <c r="K64" s="76"/>
      <c r="L64" s="76"/>
    </row>
    <row r="65" spans="1:12" s="81" customFormat="1" x14ac:dyDescent="0.25">
      <c r="A65"/>
      <c r="B65"/>
      <c r="C65"/>
      <c r="D65"/>
      <c r="E65"/>
      <c r="F65"/>
      <c r="G65"/>
      <c r="H65"/>
      <c r="I65"/>
      <c r="J65"/>
      <c r="K65" s="76"/>
      <c r="L65" s="76"/>
    </row>
    <row r="66" spans="1:12" s="81" customFormat="1" ht="18.75" x14ac:dyDescent="0.3">
      <c r="A66" s="88" t="s">
        <v>86</v>
      </c>
      <c r="B66"/>
      <c r="C66"/>
      <c r="D66"/>
      <c r="E66"/>
      <c r="F66"/>
      <c r="G66"/>
      <c r="H66"/>
      <c r="I66"/>
      <c r="J66"/>
      <c r="K66" s="76"/>
      <c r="L66" s="76"/>
    </row>
    <row r="67" spans="1:12" s="81" customFormat="1" ht="15.75" x14ac:dyDescent="0.25">
      <c r="A67" s="210" t="s">
        <v>87</v>
      </c>
      <c r="B67"/>
      <c r="C67"/>
      <c r="D67"/>
      <c r="E67"/>
      <c r="F67"/>
      <c r="G67"/>
      <c r="H67"/>
      <c r="I67"/>
      <c r="J67"/>
      <c r="K67" s="76"/>
      <c r="L67" s="76"/>
    </row>
    <row r="68" spans="1:12" s="81" customFormat="1" x14ac:dyDescent="0.25">
      <c r="K68" s="76"/>
      <c r="L68" s="76"/>
    </row>
    <row r="69" spans="1:12" s="81" customFormat="1" ht="18.75" x14ac:dyDescent="0.3">
      <c r="A69" s="88" t="s">
        <v>93</v>
      </c>
      <c r="K69" s="76"/>
      <c r="L69" s="76"/>
    </row>
    <row r="70" spans="1:12" s="81" customFormat="1" x14ac:dyDescent="0.25">
      <c r="A70" s="81" t="s">
        <v>94</v>
      </c>
      <c r="K70" s="76"/>
      <c r="L70" s="76"/>
    </row>
    <row r="71" spans="1:12" s="81" customFormat="1" x14ac:dyDescent="0.25">
      <c r="A71" s="81" t="s">
        <v>95</v>
      </c>
      <c r="K71" s="76"/>
      <c r="L71" s="76"/>
    </row>
    <row r="72" spans="1:12" s="81" customFormat="1" x14ac:dyDescent="0.25">
      <c r="K72" s="76"/>
      <c r="L72" s="76"/>
    </row>
    <row r="73" spans="1:12" s="81" customFormat="1" ht="18.75" x14ac:dyDescent="0.3">
      <c r="A73" s="88" t="s">
        <v>96</v>
      </c>
      <c r="K73" s="76"/>
      <c r="L73" s="76"/>
    </row>
    <row r="74" spans="1:12" s="81" customFormat="1" ht="15.75" x14ac:dyDescent="0.25">
      <c r="A74" s="211" t="s">
        <v>98</v>
      </c>
      <c r="B74" s="31"/>
      <c r="C74" s="31"/>
      <c r="D74" s="31"/>
      <c r="E74" s="31"/>
      <c r="F74" s="31"/>
      <c r="G74" s="31"/>
      <c r="H74" s="31"/>
      <c r="I74" s="31"/>
      <c r="J74" s="83"/>
      <c r="K74" s="83"/>
      <c r="L74" s="83"/>
    </row>
    <row r="75" spans="1:12" s="81" customFormat="1" ht="15.75" x14ac:dyDescent="0.25">
      <c r="A75" s="211" t="s">
        <v>99</v>
      </c>
      <c r="B75" s="31"/>
      <c r="C75" s="31"/>
      <c r="D75" s="31"/>
      <c r="E75" s="31"/>
      <c r="F75" s="31"/>
      <c r="G75" s="31"/>
      <c r="H75" s="31"/>
      <c r="I75" s="31"/>
      <c r="J75" s="83"/>
      <c r="K75" s="83"/>
      <c r="L75" s="83"/>
    </row>
    <row r="76" spans="1:12" s="81" customFormat="1" ht="15.75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83"/>
      <c r="K76" s="83"/>
      <c r="L76" s="83"/>
    </row>
    <row r="77" spans="1:12" s="81" customFormat="1" ht="15.75" x14ac:dyDescent="0.25">
      <c r="A77" s="31" t="s">
        <v>88</v>
      </c>
      <c r="B77" s="31"/>
      <c r="C77" s="31"/>
      <c r="D77" s="31"/>
      <c r="E77" s="31"/>
      <c r="F77" s="31"/>
      <c r="G77" s="31"/>
      <c r="H77" s="31"/>
      <c r="I77" s="31"/>
      <c r="J77" s="83"/>
      <c r="K77" s="83"/>
      <c r="L77" s="83"/>
    </row>
    <row r="78" spans="1:12" s="81" customFormat="1" ht="15.75" x14ac:dyDescent="0.25">
      <c r="A78" s="31" t="s">
        <v>18</v>
      </c>
      <c r="B78" s="31"/>
      <c r="C78" s="31"/>
      <c r="D78" s="31"/>
      <c r="E78" s="31"/>
      <c r="F78" s="31"/>
      <c r="G78" s="31"/>
      <c r="H78" s="31"/>
      <c r="I78" s="31"/>
      <c r="J78" s="83"/>
      <c r="K78" s="83"/>
      <c r="L78" s="83"/>
    </row>
    <row r="79" spans="1:12" s="81" customFormat="1" x14ac:dyDescent="0.25">
      <c r="A79" s="76"/>
      <c r="B79" s="76"/>
      <c r="C79" s="76"/>
      <c r="D79" s="76"/>
      <c r="E79" s="76"/>
      <c r="F79" s="76"/>
      <c r="G79" s="76"/>
      <c r="H79" s="76"/>
      <c r="I79" s="76"/>
      <c r="K79" s="76"/>
      <c r="L79" s="76"/>
    </row>
    <row r="80" spans="1:12" ht="15.75" x14ac:dyDescent="0.25">
      <c r="A80" s="85" t="s">
        <v>25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1:12" ht="15.75" x14ac:dyDescent="0.25">
      <c r="A81" s="86" t="s">
        <v>23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</row>
    <row r="82" spans="1:12" ht="15.75" x14ac:dyDescent="0.25">
      <c r="A82" s="86" t="s">
        <v>22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</row>
    <row r="83" spans="1:12" x14ac:dyDescent="0.2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4" spans="1:12" x14ac:dyDescent="0.25">
      <c r="A84" s="81"/>
      <c r="B84" s="81"/>
      <c r="C84" s="81"/>
      <c r="D84" s="81"/>
      <c r="E84" s="81"/>
      <c r="F84" s="81"/>
      <c r="G84" s="81"/>
      <c r="H84" s="81"/>
      <c r="I84" s="81"/>
    </row>
  </sheetData>
  <sheetProtection algorithmName="SHA-512" hashValue="ieN7AnbiVAFX8dwVu2JKnDtJbDa2L2xNQ7Xly3Xu0kkouAdxbfm9V6t9QpjMpktQVPYbR9yb7lUgsMuq7YIELA==" saltValue="Tg1QvfTWRkVtym/rvlMz/g==" spinCount="100000" sheet="1" objects="1" selectLockedCells="1" selectUnlockedCells="1"/>
  <mergeCells count="12">
    <mergeCell ref="B58:D58"/>
    <mergeCell ref="B59:D59"/>
    <mergeCell ref="B47:D47"/>
    <mergeCell ref="H53:J53"/>
    <mergeCell ref="B54:D54"/>
    <mergeCell ref="B56:D56"/>
    <mergeCell ref="B57:D57"/>
    <mergeCell ref="H41:J41"/>
    <mergeCell ref="B42:D42"/>
    <mergeCell ref="B44:D44"/>
    <mergeCell ref="B45:D45"/>
    <mergeCell ref="B46:D46"/>
  </mergeCells>
  <dataValidations count="8">
    <dataValidation type="whole" allowBlank="1" showInputMessage="1" showErrorMessage="1" error="The number of weeks cannot exceed 52." sqref="F25:K25">
      <formula1>1</formula1>
      <formula2>52</formula2>
    </dataValidation>
    <dataValidation allowBlank="1" showErrorMessage="1" prompt="# of Hours Worked from January 1, 2016 to December 31, 2016._x000a__x000a_DO NOT include vacation, sick time or public holiday pay._x000a_" sqref="G42 G54"/>
    <dataValidation allowBlank="1" showInputMessage="1" showErrorMessage="1" prompt="If you allocate a set amount of your GOG funding to salaries on top of the base salary then include this amount here.  See Instruction tab for more details" sqref="F42 F54"/>
    <dataValidation allowBlank="1" showInputMessage="1" showErrorMessage="1" prompt="Enter a description that will assist you in identifying the eligible position" sqref="B42:D42 B54:D54"/>
    <dataValidation allowBlank="1" showInputMessage="1" showErrorMessage="1" prompt="Eligibility rate per hour is equal to difference between base hourly rate (including GOG) and new minimum wage rate of $14/per hour." sqref="I42 I54"/>
    <dataValidation allowBlank="1" showInputMessage="1" showErrorMessage="1" prompt="Hourly wage paid for the position as of December 31, 2017. Exclude Wage Enhancement amounts._x000a__x000a_If the position is paid on an annual salary, take the annual salary divided by the standard hours of work per year._x000a__x000a_See Instruction Tab for further details_x000a_" sqref="E42 E54"/>
    <dataValidation allowBlank="1" showErrorMessage="1" prompt="Salary component is equal to the hourly wage (column I) x # of hours worked (column J) x eligibility rate per hour (column M)" sqref="J42 J54"/>
    <dataValidation allowBlank="1" showInputMessage="1" showErrorMessage="1" prompt="Estimated # of Hours to work from January 1, 2018 to March 31, 2018._x000a__x000a_" sqref="H42 H54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76"/>
  <sheetViews>
    <sheetView zoomScaleNormal="100" workbookViewId="0">
      <selection activeCell="H23" sqref="H23"/>
    </sheetView>
  </sheetViews>
  <sheetFormatPr defaultRowHeight="15" x14ac:dyDescent="0.25"/>
  <cols>
    <col min="1" max="1" width="6.42578125" style="81" customWidth="1"/>
    <col min="2" max="2" width="4.42578125" customWidth="1"/>
    <col min="3" max="4" width="10.42578125" customWidth="1"/>
    <col min="5" max="5" width="23.28515625" customWidth="1"/>
    <col min="6" max="6" width="27.5703125" customWidth="1"/>
    <col min="7" max="10" width="14" customWidth="1"/>
    <col min="11" max="11" width="15" customWidth="1"/>
    <col min="12" max="14" width="14" customWidth="1"/>
    <col min="15" max="15" width="15.140625" customWidth="1"/>
    <col min="16" max="16" width="6" style="4" customWidth="1"/>
    <col min="17" max="19" width="12.5703125" style="4" customWidth="1"/>
    <col min="20" max="20" width="6.42578125" style="71" hidden="1" customWidth="1"/>
    <col min="21" max="21" width="7.28515625" style="71" hidden="1" customWidth="1"/>
    <col min="22" max="22" width="17.5703125" style="72" hidden="1" customWidth="1"/>
    <col min="23" max="23" width="13" style="71" hidden="1" customWidth="1"/>
    <col min="24" max="24" width="10.5703125" style="4" bestFit="1" customWidth="1"/>
    <col min="25" max="25" width="11.42578125" style="4" customWidth="1"/>
    <col min="26" max="26" width="10.5703125" bestFit="1" customWidth="1"/>
    <col min="27" max="27" width="9.5703125" bestFit="1" customWidth="1"/>
    <col min="29" max="29" width="9.5703125" bestFit="1" customWidth="1"/>
    <col min="31" max="31" width="10.5703125" bestFit="1" customWidth="1"/>
  </cols>
  <sheetData>
    <row r="1" spans="1:24" x14ac:dyDescent="0.25">
      <c r="A1" s="18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86" t="s">
        <v>19</v>
      </c>
      <c r="T1" s="36"/>
      <c r="U1" s="36"/>
      <c r="V1" s="37"/>
      <c r="W1" s="36"/>
    </row>
    <row r="2" spans="1:24" s="2" customFormat="1" ht="21" x14ac:dyDescent="0.35">
      <c r="A2" s="181"/>
      <c r="B2" s="26" t="s">
        <v>85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87"/>
      <c r="P2" s="96"/>
      <c r="T2" s="38"/>
      <c r="U2" s="38"/>
      <c r="V2" s="38"/>
      <c r="W2" s="38"/>
    </row>
    <row r="3" spans="1:24" s="4" customFormat="1" x14ac:dyDescent="0.25">
      <c r="A3" s="182"/>
      <c r="B3" s="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  <c r="O3" s="188"/>
      <c r="P3" s="77"/>
      <c r="T3" s="39"/>
      <c r="U3" s="39"/>
      <c r="V3" s="40"/>
      <c r="W3" s="39"/>
    </row>
    <row r="4" spans="1:24" x14ac:dyDescent="0.25">
      <c r="A4" s="180"/>
      <c r="B4" s="14"/>
      <c r="C4" s="99"/>
      <c r="D4" s="99"/>
      <c r="E4" s="99"/>
      <c r="F4" s="100"/>
      <c r="G4" s="100"/>
      <c r="H4" s="100"/>
      <c r="I4" s="100"/>
      <c r="J4" s="100"/>
      <c r="K4" s="100"/>
      <c r="L4" s="100"/>
      <c r="M4" s="100"/>
      <c r="N4" s="101"/>
      <c r="O4" s="104"/>
      <c r="P4" s="77"/>
      <c r="T4" s="41"/>
      <c r="U4" s="41"/>
      <c r="V4" s="42"/>
      <c r="W4" s="41"/>
    </row>
    <row r="5" spans="1:24" ht="18.75" x14ac:dyDescent="0.25">
      <c r="A5" s="180"/>
      <c r="B5" s="9"/>
      <c r="C5" s="157" t="s">
        <v>16</v>
      </c>
      <c r="D5" s="98"/>
      <c r="E5" s="98"/>
      <c r="F5" s="98"/>
      <c r="G5" s="98"/>
      <c r="H5" s="98"/>
      <c r="I5" s="103"/>
      <c r="J5" s="103"/>
      <c r="K5" s="103"/>
      <c r="L5" s="103"/>
      <c r="M5" s="103"/>
      <c r="N5" s="104"/>
      <c r="O5" s="104"/>
      <c r="P5" s="77"/>
      <c r="T5" s="36"/>
      <c r="U5" s="43"/>
      <c r="V5" s="44"/>
      <c r="W5" s="43"/>
      <c r="X5" s="6"/>
    </row>
    <row r="6" spans="1:24" ht="15.75" x14ac:dyDescent="0.25">
      <c r="A6" s="180"/>
      <c r="B6" s="9"/>
      <c r="C6" s="105" t="s">
        <v>14</v>
      </c>
      <c r="D6" s="106"/>
      <c r="E6" s="106"/>
      <c r="F6" s="221"/>
      <c r="G6" s="221"/>
      <c r="H6" s="221"/>
      <c r="I6" s="108"/>
      <c r="J6" s="108"/>
      <c r="K6" s="103"/>
      <c r="L6" s="109"/>
      <c r="M6" s="109"/>
      <c r="N6" s="110"/>
      <c r="O6" s="104"/>
      <c r="P6" s="77"/>
      <c r="T6" s="45"/>
      <c r="U6" s="46"/>
      <c r="V6" s="47"/>
      <c r="W6" s="43"/>
      <c r="X6" s="74"/>
    </row>
    <row r="7" spans="1:24" ht="15.75" x14ac:dyDescent="0.25">
      <c r="A7" s="180"/>
      <c r="B7" s="9"/>
      <c r="C7" s="105" t="s">
        <v>0</v>
      </c>
      <c r="D7" s="106"/>
      <c r="E7" s="106"/>
      <c r="F7" s="222"/>
      <c r="G7" s="222"/>
      <c r="H7" s="222"/>
      <c r="I7" s="108"/>
      <c r="J7" s="108"/>
      <c r="K7" s="109"/>
      <c r="L7" s="103"/>
      <c r="M7" s="103"/>
      <c r="N7" s="104"/>
      <c r="O7" s="104"/>
      <c r="P7" s="77"/>
      <c r="T7" s="45"/>
      <c r="U7" s="46"/>
      <c r="V7" s="47"/>
      <c r="W7" s="43"/>
      <c r="X7" s="6"/>
    </row>
    <row r="8" spans="1:24" ht="15.75" x14ac:dyDescent="0.25">
      <c r="A8" s="180"/>
      <c r="B8" s="9"/>
      <c r="C8" s="105" t="s">
        <v>11</v>
      </c>
      <c r="D8" s="106"/>
      <c r="E8" s="106"/>
      <c r="F8" s="221"/>
      <c r="G8" s="221"/>
      <c r="H8" s="221"/>
      <c r="I8" s="108"/>
      <c r="J8" s="108"/>
      <c r="K8" s="103"/>
      <c r="L8" s="103"/>
      <c r="M8" s="103"/>
      <c r="N8" s="104"/>
      <c r="O8" s="104"/>
      <c r="P8" s="77"/>
      <c r="T8" s="45"/>
      <c r="U8" s="46"/>
      <c r="V8" s="47"/>
      <c r="W8" s="43"/>
    </row>
    <row r="9" spans="1:24" ht="15.75" x14ac:dyDescent="0.25">
      <c r="A9" s="180"/>
      <c r="B9" s="9"/>
      <c r="C9" s="111" t="s">
        <v>15</v>
      </c>
      <c r="D9" s="107"/>
      <c r="E9" s="107"/>
      <c r="F9" s="222"/>
      <c r="G9" s="222"/>
      <c r="H9" s="222"/>
      <c r="I9" s="108"/>
      <c r="J9" s="108"/>
      <c r="K9" s="103"/>
      <c r="L9" s="103"/>
      <c r="M9" s="103"/>
      <c r="N9" s="104"/>
      <c r="O9" s="104"/>
      <c r="P9" s="77"/>
      <c r="T9" s="48"/>
      <c r="U9" s="46"/>
      <c r="V9" s="47"/>
      <c r="W9" s="43"/>
    </row>
    <row r="10" spans="1:24" ht="15.75" x14ac:dyDescent="0.25">
      <c r="A10" s="180"/>
      <c r="B10" s="9"/>
      <c r="C10" s="112"/>
      <c r="D10" s="112"/>
      <c r="E10" s="112"/>
      <c r="F10" s="222"/>
      <c r="G10" s="222"/>
      <c r="H10" s="222"/>
      <c r="I10" s="108"/>
      <c r="J10" s="108"/>
      <c r="K10" s="103"/>
      <c r="L10" s="113"/>
      <c r="M10" s="113"/>
      <c r="N10" s="104"/>
      <c r="O10" s="104"/>
      <c r="P10" s="77"/>
      <c r="T10" s="49"/>
      <c r="U10" s="46"/>
      <c r="V10" s="47"/>
      <c r="W10" s="43"/>
    </row>
    <row r="11" spans="1:24" ht="15.75" x14ac:dyDescent="0.25">
      <c r="A11" s="180"/>
      <c r="B11" s="9"/>
      <c r="C11" s="112"/>
      <c r="D11" s="112"/>
      <c r="E11" s="112"/>
      <c r="F11" s="222"/>
      <c r="G11" s="222"/>
      <c r="H11" s="222"/>
      <c r="I11" s="108"/>
      <c r="J11" s="108"/>
      <c r="K11" s="103"/>
      <c r="L11" s="103"/>
      <c r="M11" s="103"/>
      <c r="N11" s="104"/>
      <c r="O11" s="104"/>
      <c r="P11" s="77"/>
      <c r="T11" s="49"/>
      <c r="U11" s="46"/>
      <c r="V11" s="47"/>
      <c r="W11" s="43"/>
    </row>
    <row r="12" spans="1:24" x14ac:dyDescent="0.25">
      <c r="A12" s="180"/>
      <c r="B12" s="10"/>
      <c r="C12" s="114"/>
      <c r="D12" s="114"/>
      <c r="E12" s="114"/>
      <c r="F12" s="115"/>
      <c r="G12" s="116"/>
      <c r="H12" s="116"/>
      <c r="I12" s="117"/>
      <c r="J12" s="117"/>
      <c r="K12" s="117"/>
      <c r="L12" s="117"/>
      <c r="M12" s="117"/>
      <c r="N12" s="118"/>
      <c r="O12" s="104"/>
      <c r="P12" s="77"/>
      <c r="T12" s="49"/>
      <c r="U12" s="43"/>
      <c r="V12" s="44"/>
      <c r="W12" s="43"/>
    </row>
    <row r="13" spans="1:24" x14ac:dyDescent="0.25">
      <c r="A13" s="180"/>
      <c r="B13" s="7"/>
      <c r="C13" s="112"/>
      <c r="D13" s="112"/>
      <c r="E13" s="112"/>
      <c r="F13" s="107"/>
      <c r="G13" s="98"/>
      <c r="H13" s="98"/>
      <c r="I13" s="103"/>
      <c r="J13" s="103"/>
      <c r="K13" s="103"/>
      <c r="L13" s="103"/>
      <c r="M13" s="103"/>
      <c r="N13" s="103"/>
      <c r="O13" s="104"/>
      <c r="P13" s="77"/>
      <c r="T13" s="49"/>
      <c r="U13" s="43"/>
      <c r="V13" s="44"/>
      <c r="W13" s="43"/>
    </row>
    <row r="14" spans="1:24" x14ac:dyDescent="0.25">
      <c r="A14" s="180"/>
      <c r="B14" s="14"/>
      <c r="C14" s="119"/>
      <c r="D14" s="119"/>
      <c r="E14" s="119"/>
      <c r="F14" s="120"/>
      <c r="G14" s="121"/>
      <c r="H14" s="121"/>
      <c r="I14" s="122"/>
      <c r="J14" s="122"/>
      <c r="K14" s="122"/>
      <c r="L14" s="122"/>
      <c r="M14" s="122"/>
      <c r="N14" s="101"/>
      <c r="O14" s="104"/>
      <c r="P14" s="77"/>
      <c r="T14" s="49"/>
      <c r="U14" s="43"/>
      <c r="V14" s="44"/>
      <c r="W14" s="43"/>
    </row>
    <row r="15" spans="1:24" ht="18.75" x14ac:dyDescent="0.25">
      <c r="A15" s="180"/>
      <c r="B15" s="9"/>
      <c r="C15" s="157" t="s">
        <v>6</v>
      </c>
      <c r="D15" s="112"/>
      <c r="E15" s="112"/>
      <c r="F15" s="107"/>
      <c r="G15" s="98"/>
      <c r="H15" s="98"/>
      <c r="I15" s="103"/>
      <c r="J15" s="103"/>
      <c r="K15" s="103"/>
      <c r="L15" s="103"/>
      <c r="M15" s="103"/>
      <c r="N15" s="104"/>
      <c r="O15" s="104"/>
      <c r="P15" s="77"/>
      <c r="T15" s="49"/>
      <c r="U15" s="43"/>
      <c r="V15" s="44"/>
      <c r="W15" s="43"/>
    </row>
    <row r="16" spans="1:24" ht="15.75" x14ac:dyDescent="0.25">
      <c r="A16" s="180"/>
      <c r="B16" s="9"/>
      <c r="C16" s="111" t="s">
        <v>2</v>
      </c>
      <c r="D16" s="106"/>
      <c r="E16" s="106"/>
      <c r="F16" s="227"/>
      <c r="G16" s="227"/>
      <c r="H16" s="227"/>
      <c r="I16" s="108"/>
      <c r="J16" s="108"/>
      <c r="K16" s="108"/>
      <c r="L16" s="103"/>
      <c r="M16" s="103"/>
      <c r="N16" s="104"/>
      <c r="O16" s="104"/>
      <c r="P16" s="77"/>
      <c r="T16" s="45"/>
      <c r="U16" s="46"/>
      <c r="V16" s="47"/>
      <c r="W16" s="50"/>
    </row>
    <row r="17" spans="1:25" ht="15.75" x14ac:dyDescent="0.25">
      <c r="A17" s="180"/>
      <c r="B17" s="9"/>
      <c r="C17" s="111" t="s">
        <v>3</v>
      </c>
      <c r="D17" s="106"/>
      <c r="E17" s="106"/>
      <c r="F17" s="221"/>
      <c r="G17" s="221"/>
      <c r="H17" s="221"/>
      <c r="I17" s="108"/>
      <c r="J17" s="108"/>
      <c r="K17" s="103"/>
      <c r="L17" s="103"/>
      <c r="M17" s="103"/>
      <c r="N17" s="104"/>
      <c r="O17" s="104"/>
      <c r="P17" s="77"/>
      <c r="T17" s="45"/>
      <c r="U17" s="46"/>
      <c r="V17" s="47"/>
      <c r="W17" s="43"/>
    </row>
    <row r="18" spans="1:25" ht="15.75" x14ac:dyDescent="0.25">
      <c r="A18" s="180"/>
      <c r="B18" s="9"/>
      <c r="C18" s="111" t="s">
        <v>1</v>
      </c>
      <c r="D18" s="106"/>
      <c r="E18" s="106"/>
      <c r="F18" s="228"/>
      <c r="G18" s="228"/>
      <c r="H18" s="228"/>
      <c r="I18" s="108"/>
      <c r="J18" s="108"/>
      <c r="K18" s="103"/>
      <c r="L18" s="103"/>
      <c r="M18" s="103"/>
      <c r="N18" s="104"/>
      <c r="O18" s="104"/>
      <c r="P18" s="77"/>
      <c r="T18" s="45"/>
      <c r="U18" s="46"/>
      <c r="V18" s="47"/>
      <c r="W18" s="43"/>
    </row>
    <row r="19" spans="1:25" x14ac:dyDescent="0.25">
      <c r="A19" s="180"/>
      <c r="B19" s="10"/>
      <c r="C19" s="116"/>
      <c r="D19" s="116"/>
      <c r="E19" s="116"/>
      <c r="F19" s="116"/>
      <c r="G19" s="116"/>
      <c r="H19" s="116"/>
      <c r="I19" s="117"/>
      <c r="J19" s="117"/>
      <c r="K19" s="117"/>
      <c r="L19" s="117"/>
      <c r="M19" s="117"/>
      <c r="N19" s="118"/>
      <c r="O19" s="104"/>
      <c r="P19" s="77"/>
      <c r="T19" s="36"/>
      <c r="U19" s="43"/>
      <c r="V19" s="44"/>
      <c r="W19" s="43"/>
    </row>
    <row r="20" spans="1:25" x14ac:dyDescent="0.25">
      <c r="A20" s="180"/>
      <c r="B20" s="7"/>
      <c r="C20" s="98"/>
      <c r="D20" s="98"/>
      <c r="E20" s="98"/>
      <c r="F20" s="103"/>
      <c r="G20" s="103"/>
      <c r="H20" s="103"/>
      <c r="I20" s="103"/>
      <c r="J20" s="103"/>
      <c r="K20" s="103"/>
      <c r="L20" s="103"/>
      <c r="M20" s="103"/>
      <c r="N20" s="103"/>
      <c r="O20" s="104"/>
      <c r="P20" s="77"/>
      <c r="T20" s="43"/>
      <c r="U20" s="43"/>
      <c r="V20" s="44"/>
      <c r="W20" s="43"/>
    </row>
    <row r="21" spans="1:25" ht="15.75" x14ac:dyDescent="0.25">
      <c r="A21" s="180"/>
      <c r="B21" s="79"/>
      <c r="C21" s="123"/>
      <c r="D21" s="123"/>
      <c r="E21" s="123"/>
      <c r="F21" s="124"/>
      <c r="G21" s="90" t="s">
        <v>31</v>
      </c>
      <c r="H21" s="91" t="s">
        <v>33</v>
      </c>
      <c r="I21" s="91" t="s">
        <v>34</v>
      </c>
      <c r="J21" s="91" t="s">
        <v>34</v>
      </c>
      <c r="K21" s="91" t="s">
        <v>35</v>
      </c>
      <c r="L21" s="91" t="s">
        <v>35</v>
      </c>
      <c r="M21" s="91" t="s">
        <v>39</v>
      </c>
      <c r="N21" s="91" t="s">
        <v>41</v>
      </c>
      <c r="O21" s="189" t="s">
        <v>42</v>
      </c>
      <c r="P21" s="77"/>
      <c r="T21" s="43"/>
      <c r="U21" s="43"/>
      <c r="V21" s="44"/>
      <c r="W21" s="43"/>
    </row>
    <row r="22" spans="1:25" ht="15.75" x14ac:dyDescent="0.25">
      <c r="A22" s="180"/>
      <c r="B22" s="78"/>
      <c r="C22" s="102" t="s">
        <v>29</v>
      </c>
      <c r="D22" s="125"/>
      <c r="E22" s="125"/>
      <c r="F22" s="125"/>
      <c r="G22" s="92" t="s">
        <v>30</v>
      </c>
      <c r="H22" s="93" t="s">
        <v>32</v>
      </c>
      <c r="I22" s="93" t="s">
        <v>30</v>
      </c>
      <c r="J22" s="93" t="s">
        <v>32</v>
      </c>
      <c r="K22" s="93" t="s">
        <v>30</v>
      </c>
      <c r="L22" s="93" t="s">
        <v>32</v>
      </c>
      <c r="M22" s="93" t="s">
        <v>40</v>
      </c>
      <c r="N22" s="93" t="s">
        <v>40</v>
      </c>
      <c r="O22" s="190" t="s">
        <v>43</v>
      </c>
      <c r="P22" s="77"/>
      <c r="T22" s="51"/>
      <c r="U22" s="36"/>
      <c r="V22" s="52"/>
      <c r="W22" s="51"/>
    </row>
    <row r="23" spans="1:25" ht="15.75" x14ac:dyDescent="0.25">
      <c r="A23" s="180"/>
      <c r="B23" s="78"/>
      <c r="C23" s="146" t="s">
        <v>36</v>
      </c>
      <c r="D23" s="126"/>
      <c r="E23" s="126"/>
      <c r="F23" s="126"/>
      <c r="G23" s="158"/>
      <c r="H23" s="159"/>
      <c r="I23" s="160"/>
      <c r="J23" s="161"/>
      <c r="K23" s="161"/>
      <c r="L23" s="160"/>
      <c r="M23" s="161"/>
      <c r="N23" s="161"/>
      <c r="O23" s="191"/>
      <c r="P23" s="77"/>
      <c r="T23" s="35"/>
      <c r="U23" s="36"/>
      <c r="V23" s="52"/>
      <c r="W23" s="51"/>
    </row>
    <row r="24" spans="1:25" ht="18.75" customHeight="1" x14ac:dyDescent="0.25">
      <c r="A24" s="180"/>
      <c r="B24" s="78"/>
      <c r="C24" s="223" t="s">
        <v>61</v>
      </c>
      <c r="D24" s="223"/>
      <c r="E24" s="223"/>
      <c r="F24" s="224"/>
      <c r="G24" s="168"/>
      <c r="H24" s="167"/>
      <c r="I24" s="163"/>
      <c r="J24" s="164"/>
      <c r="K24" s="163"/>
      <c r="L24" s="166"/>
      <c r="M24" s="164"/>
      <c r="N24" s="164"/>
      <c r="O24" s="192"/>
      <c r="P24" s="77"/>
      <c r="T24" s="35"/>
      <c r="U24" s="36"/>
      <c r="V24" s="52"/>
      <c r="W24" s="51"/>
    </row>
    <row r="25" spans="1:25" ht="18.75" customHeight="1" x14ac:dyDescent="0.25">
      <c r="A25" s="180"/>
      <c r="B25" s="78"/>
      <c r="C25" s="146" t="s">
        <v>37</v>
      </c>
      <c r="D25" s="127"/>
      <c r="E25" s="127"/>
      <c r="F25" s="127"/>
      <c r="G25" s="162"/>
      <c r="H25" s="165"/>
      <c r="I25" s="162"/>
      <c r="J25" s="165"/>
      <c r="K25" s="162"/>
      <c r="L25" s="165"/>
      <c r="M25" s="165"/>
      <c r="N25" s="165"/>
      <c r="O25" s="193"/>
      <c r="P25" s="77"/>
      <c r="T25" s="35"/>
      <c r="U25" s="36"/>
      <c r="V25" s="52"/>
      <c r="W25" s="51"/>
    </row>
    <row r="26" spans="1:25" ht="17.25" customHeight="1" x14ac:dyDescent="0.25">
      <c r="A26" s="180"/>
      <c r="B26" s="80"/>
      <c r="C26" s="198" t="s">
        <v>38</v>
      </c>
      <c r="D26" s="199"/>
      <c r="E26" s="199"/>
      <c r="F26" s="199"/>
      <c r="G26" s="94" t="str">
        <f>IFERROR(((G24-G23)/G23)-((G25-G23)/G23),"")</f>
        <v/>
      </c>
      <c r="H26" s="94" t="str">
        <f t="shared" ref="H26:O26" si="0">IFERROR(((H24-H23)/H23)-((H25-H23)/H23),"")</f>
        <v/>
      </c>
      <c r="I26" s="94" t="str">
        <f t="shared" si="0"/>
        <v/>
      </c>
      <c r="J26" s="94" t="str">
        <f t="shared" si="0"/>
        <v/>
      </c>
      <c r="K26" s="94" t="str">
        <f t="shared" si="0"/>
        <v/>
      </c>
      <c r="L26" s="94" t="str">
        <f t="shared" si="0"/>
        <v/>
      </c>
      <c r="M26" s="94" t="str">
        <f t="shared" si="0"/>
        <v/>
      </c>
      <c r="N26" s="94" t="str">
        <f t="shared" si="0"/>
        <v/>
      </c>
      <c r="O26" s="94" t="str">
        <f t="shared" si="0"/>
        <v/>
      </c>
      <c r="P26" s="77"/>
      <c r="T26" s="35"/>
      <c r="U26" s="36"/>
      <c r="V26" s="52"/>
      <c r="W26" s="51"/>
    </row>
    <row r="27" spans="1:25" s="75" customFormat="1" x14ac:dyDescent="0.25">
      <c r="A27" s="180"/>
      <c r="B27" s="179" t="s">
        <v>55</v>
      </c>
      <c r="D27" s="112"/>
      <c r="E27" s="112"/>
      <c r="F27" s="107"/>
      <c r="G27" s="98"/>
      <c r="H27" s="98"/>
      <c r="I27" s="103"/>
      <c r="J27" s="103"/>
      <c r="K27" s="103"/>
      <c r="L27" s="103"/>
      <c r="M27" s="103"/>
      <c r="N27" s="103"/>
      <c r="O27" s="176"/>
      <c r="P27" s="77"/>
      <c r="Q27" s="76"/>
      <c r="R27" s="76"/>
      <c r="S27" s="76"/>
      <c r="T27" s="53"/>
      <c r="U27" s="36"/>
      <c r="V27" s="37"/>
      <c r="W27" s="36"/>
      <c r="X27" s="76"/>
      <c r="Y27" s="76"/>
    </row>
    <row r="28" spans="1:25" s="81" customFormat="1" x14ac:dyDescent="0.25">
      <c r="A28" s="180"/>
      <c r="B28" s="179" t="s">
        <v>89</v>
      </c>
      <c r="D28" s="112"/>
      <c r="E28" s="112"/>
      <c r="F28" s="107"/>
      <c r="G28" s="98"/>
      <c r="H28" s="98"/>
      <c r="I28" s="103"/>
      <c r="J28" s="103"/>
      <c r="K28" s="103"/>
      <c r="L28" s="103"/>
      <c r="M28" s="103"/>
      <c r="N28" s="103"/>
      <c r="O28" s="104"/>
      <c r="P28" s="77"/>
      <c r="Q28" s="76"/>
      <c r="R28" s="76"/>
      <c r="S28" s="76"/>
      <c r="T28" s="53"/>
      <c r="U28" s="36"/>
      <c r="V28" s="37"/>
      <c r="W28" s="36"/>
      <c r="X28" s="76"/>
      <c r="Y28" s="76"/>
    </row>
    <row r="29" spans="1:25" s="73" customFormat="1" x14ac:dyDescent="0.25">
      <c r="A29" s="180"/>
      <c r="B29" s="7"/>
      <c r="C29" s="128"/>
      <c r="D29" s="128"/>
      <c r="E29" s="128"/>
      <c r="F29" s="129"/>
      <c r="G29" s="106"/>
      <c r="H29" s="106"/>
      <c r="I29" s="98"/>
      <c r="J29" s="130"/>
      <c r="K29" s="130"/>
      <c r="L29" s="130"/>
      <c r="M29" s="130"/>
      <c r="N29" s="205"/>
      <c r="O29" s="175"/>
      <c r="P29" s="77"/>
      <c r="Q29" s="4"/>
      <c r="R29" s="4"/>
      <c r="S29" s="4"/>
      <c r="T29" s="53"/>
      <c r="U29" s="36"/>
      <c r="V29" s="37"/>
      <c r="W29" s="36"/>
      <c r="X29" s="4"/>
      <c r="Y29" s="4"/>
    </row>
    <row r="30" spans="1:25" ht="15.75" x14ac:dyDescent="0.25">
      <c r="A30" s="180"/>
      <c r="B30" s="27" t="s">
        <v>17</v>
      </c>
      <c r="C30" s="131"/>
      <c r="D30" s="132"/>
      <c r="E30" s="132"/>
      <c r="F30" s="132"/>
      <c r="G30" s="132"/>
      <c r="H30" s="133"/>
      <c r="I30" s="212" t="s">
        <v>54</v>
      </c>
      <c r="J30" s="213"/>
      <c r="K30" s="214"/>
      <c r="L30" s="173"/>
      <c r="M30" s="173"/>
      <c r="N30" s="173"/>
      <c r="O30" s="104"/>
      <c r="P30" s="77"/>
      <c r="T30" s="55"/>
      <c r="U30" s="56"/>
      <c r="V30" s="56"/>
      <c r="W30" s="56"/>
    </row>
    <row r="31" spans="1:25" s="1" customFormat="1" ht="121.5" customHeight="1" x14ac:dyDescent="0.25">
      <c r="A31" s="183"/>
      <c r="B31" s="11"/>
      <c r="C31" s="215" t="s">
        <v>49</v>
      </c>
      <c r="D31" s="216"/>
      <c r="E31" s="217"/>
      <c r="F31" s="134" t="s">
        <v>50</v>
      </c>
      <c r="G31" s="134" t="s">
        <v>57</v>
      </c>
      <c r="H31" s="134" t="s">
        <v>51</v>
      </c>
      <c r="I31" s="134" t="s">
        <v>52</v>
      </c>
      <c r="J31" s="134" t="s">
        <v>12</v>
      </c>
      <c r="K31" s="135" t="s">
        <v>53</v>
      </c>
      <c r="L31" s="173"/>
      <c r="M31" s="173"/>
      <c r="N31" s="173"/>
      <c r="O31" s="177"/>
      <c r="P31" s="24"/>
      <c r="Q31" s="5"/>
      <c r="R31" s="5"/>
      <c r="S31" s="5"/>
      <c r="T31" s="57"/>
      <c r="U31" s="57"/>
      <c r="V31" s="58"/>
      <c r="W31" s="57"/>
      <c r="X31" s="5"/>
      <c r="Y31" s="5"/>
    </row>
    <row r="32" spans="1:25" s="1" customFormat="1" ht="15.75" x14ac:dyDescent="0.25">
      <c r="A32" s="183"/>
      <c r="B32" s="17"/>
      <c r="C32" s="136"/>
      <c r="D32" s="137"/>
      <c r="E32" s="138"/>
      <c r="F32" s="169"/>
      <c r="G32" s="139"/>
      <c r="H32" s="139"/>
      <c r="I32" s="139"/>
      <c r="J32" s="139"/>
      <c r="K32" s="139"/>
      <c r="L32" s="173"/>
      <c r="M32" s="173"/>
      <c r="N32" s="173"/>
      <c r="O32" s="177"/>
      <c r="P32" s="24"/>
      <c r="Q32" s="5"/>
      <c r="R32" s="5"/>
      <c r="S32" s="5"/>
      <c r="T32" s="59"/>
      <c r="U32" s="59"/>
      <c r="V32" s="60"/>
      <c r="W32" s="59"/>
      <c r="X32" s="5"/>
      <c r="Y32" s="5"/>
    </row>
    <row r="33" spans="1:31" ht="15.75" x14ac:dyDescent="0.25">
      <c r="A33" s="180"/>
      <c r="B33" s="21">
        <v>1</v>
      </c>
      <c r="C33" s="218" t="s">
        <v>100</v>
      </c>
      <c r="D33" s="219"/>
      <c r="E33" s="219"/>
      <c r="F33" s="208"/>
      <c r="G33" s="208"/>
      <c r="H33" s="172" t="str">
        <f>IF(ISBLANK(F33),"",(F33+G33))</f>
        <v/>
      </c>
      <c r="I33" s="209"/>
      <c r="J33" s="140" t="str">
        <f>IF(H33&lt;14,14-H33,"")</f>
        <v/>
      </c>
      <c r="K33" s="141" t="str">
        <f>IF(J33="","",(I33*J33))</f>
        <v/>
      </c>
      <c r="L33" s="173"/>
      <c r="M33" s="173"/>
      <c r="N33" s="173"/>
      <c r="O33" s="178"/>
      <c r="P33" s="23"/>
      <c r="Q33" s="20"/>
      <c r="R33" s="20"/>
      <c r="S33" s="20"/>
      <c r="T33" s="32" t="e">
        <f>IF(ISNA(VLOOKUP(#REF!,$C$72:$D$75,2,FALSE)),"",VLOOKUP(#REF!,$C$72:$D$75,2,FALSE))</f>
        <v>#REF!</v>
      </c>
      <c r="U33" s="32" t="str">
        <f>IF(ISNA(VLOOKUP($I33,$F$72:$F$74,2,FALSE)),"",VLOOKUP($I33,$F$72:$F$74,2,FALSE))</f>
        <v/>
      </c>
      <c r="V33" s="33">
        <f>IF(J33&lt;&gt;"",VALUE(J33),0)</f>
        <v>0</v>
      </c>
      <c r="W33" s="33">
        <f t="shared" ref="W33:W52" si="1">IF(K33&lt;&gt;"",VALUE(K33),0)</f>
        <v>0</v>
      </c>
      <c r="X33" s="16"/>
      <c r="Y33" s="18"/>
      <c r="Z33" s="18"/>
      <c r="AA33" s="19"/>
      <c r="AC33" s="19"/>
      <c r="AE33" s="16"/>
    </row>
    <row r="34" spans="1:31" ht="15.75" x14ac:dyDescent="0.25">
      <c r="A34" s="180"/>
      <c r="B34" s="21">
        <v>2</v>
      </c>
      <c r="C34" s="218"/>
      <c r="D34" s="219"/>
      <c r="E34" s="220"/>
      <c r="F34" s="208"/>
      <c r="G34" s="208"/>
      <c r="H34" s="172" t="str">
        <f t="shared" ref="H34:H52" si="2">IF(ISBLANK(F34),"",(F34+G34))</f>
        <v/>
      </c>
      <c r="I34" s="209"/>
      <c r="J34" s="140" t="str">
        <f>IF(H34&lt;14,14-H34,"")</f>
        <v/>
      </c>
      <c r="K34" s="141" t="str">
        <f>IF(J34="","",(I34*J34))</f>
        <v/>
      </c>
      <c r="L34" s="173"/>
      <c r="M34" s="173"/>
      <c r="N34" s="173"/>
      <c r="O34" s="178"/>
      <c r="P34" s="23"/>
      <c r="Q34" s="20"/>
      <c r="R34" s="20"/>
      <c r="S34" s="20"/>
      <c r="T34" s="32" t="e">
        <f>IF(ISNA(VLOOKUP(#REF!,$C$72:$D$75,2,FALSE)),"",VLOOKUP(#REF!,$C$72:$D$75,2,FALSE))</f>
        <v>#REF!</v>
      </c>
      <c r="U34" s="32" t="str">
        <f t="shared" ref="U34:U52" si="3">IF(ISNA(VLOOKUP($I34,$F$72:$S$74,2,FALSE)),"",VLOOKUP($I34,$F$72:$S$74,2,FALSE))</f>
        <v/>
      </c>
      <c r="V34" s="33">
        <f t="shared" ref="V34:V52" si="4">IF(J34&lt;&gt;"",VALUE(J34),0)</f>
        <v>0</v>
      </c>
      <c r="W34" s="33">
        <f t="shared" si="1"/>
        <v>0</v>
      </c>
      <c r="X34" s="16"/>
      <c r="Y34" s="18"/>
      <c r="Z34" s="18"/>
    </row>
    <row r="35" spans="1:31" ht="15.75" x14ac:dyDescent="0.25">
      <c r="A35" s="180"/>
      <c r="B35" s="21">
        <v>3</v>
      </c>
      <c r="C35" s="218"/>
      <c r="D35" s="219"/>
      <c r="E35" s="220"/>
      <c r="F35" s="208"/>
      <c r="G35" s="208"/>
      <c r="H35" s="172" t="str">
        <f t="shared" si="2"/>
        <v/>
      </c>
      <c r="I35" s="209"/>
      <c r="J35" s="140" t="str">
        <f t="shared" ref="J35:J52" si="5">IF(H35&lt;14,14-H35,"")</f>
        <v/>
      </c>
      <c r="K35" s="141" t="str">
        <f t="shared" ref="K35:K52" si="6">IF(J35="","",(I35*J35))</f>
        <v/>
      </c>
      <c r="L35" s="173"/>
      <c r="M35" s="173"/>
      <c r="N35" s="173"/>
      <c r="O35" s="178"/>
      <c r="P35" s="23"/>
      <c r="Q35" s="20"/>
      <c r="R35" s="20"/>
      <c r="S35" s="20"/>
      <c r="T35" s="32" t="e">
        <f>IF(ISNA(VLOOKUP(#REF!,$C$72:$D$75,2,FALSE)),"",VLOOKUP(#REF!,$C$72:$D$75,2,FALSE))</f>
        <v>#REF!</v>
      </c>
      <c r="U35" s="32" t="str">
        <f t="shared" si="3"/>
        <v/>
      </c>
      <c r="V35" s="33">
        <f t="shared" si="4"/>
        <v>0</v>
      </c>
      <c r="W35" s="33">
        <f t="shared" si="1"/>
        <v>0</v>
      </c>
      <c r="X35" s="16"/>
      <c r="Y35" s="18"/>
      <c r="Z35" s="18"/>
    </row>
    <row r="36" spans="1:31" ht="15.75" x14ac:dyDescent="0.25">
      <c r="A36" s="180"/>
      <c r="B36" s="21">
        <v>4</v>
      </c>
      <c r="C36" s="218"/>
      <c r="D36" s="219"/>
      <c r="E36" s="220"/>
      <c r="F36" s="208"/>
      <c r="G36" s="208"/>
      <c r="H36" s="172" t="str">
        <f t="shared" si="2"/>
        <v/>
      </c>
      <c r="I36" s="209"/>
      <c r="J36" s="140" t="str">
        <f t="shared" si="5"/>
        <v/>
      </c>
      <c r="K36" s="141" t="str">
        <f t="shared" si="6"/>
        <v/>
      </c>
      <c r="L36" s="173"/>
      <c r="M36" s="173"/>
      <c r="N36" s="173"/>
      <c r="O36" s="178"/>
      <c r="P36" s="23"/>
      <c r="Q36" s="20"/>
      <c r="R36" s="20"/>
      <c r="S36" s="20"/>
      <c r="T36" s="32" t="e">
        <f>IF(ISNA(VLOOKUP(#REF!,$C$72:$D$75,2,FALSE)),"",VLOOKUP(#REF!,$C$72:$D$75,2,FALSE))</f>
        <v>#REF!</v>
      </c>
      <c r="U36" s="32" t="str">
        <f t="shared" si="3"/>
        <v/>
      </c>
      <c r="V36" s="33">
        <f t="shared" si="4"/>
        <v>0</v>
      </c>
      <c r="W36" s="33">
        <f t="shared" si="1"/>
        <v>0</v>
      </c>
      <c r="X36" s="16"/>
      <c r="Y36" s="18"/>
      <c r="Z36" s="18"/>
    </row>
    <row r="37" spans="1:31" ht="15.75" x14ac:dyDescent="0.25">
      <c r="A37" s="180"/>
      <c r="B37" s="21">
        <v>5</v>
      </c>
      <c r="C37" s="218"/>
      <c r="D37" s="219"/>
      <c r="E37" s="220"/>
      <c r="F37" s="208"/>
      <c r="G37" s="208"/>
      <c r="H37" s="172" t="str">
        <f t="shared" si="2"/>
        <v/>
      </c>
      <c r="I37" s="209"/>
      <c r="J37" s="140" t="str">
        <f t="shared" si="5"/>
        <v/>
      </c>
      <c r="K37" s="141" t="str">
        <f t="shared" si="6"/>
        <v/>
      </c>
      <c r="L37" s="173"/>
      <c r="M37" s="173"/>
      <c r="N37" s="173"/>
      <c r="O37" s="178"/>
      <c r="P37" s="23"/>
      <c r="Q37" s="20"/>
      <c r="R37" s="20"/>
      <c r="S37" s="20"/>
      <c r="T37" s="32" t="e">
        <f>IF(ISNA(VLOOKUP(#REF!,$C$72:$D$75,2,FALSE)),"",VLOOKUP(#REF!,$C$72:$D$75,2,FALSE))</f>
        <v>#REF!</v>
      </c>
      <c r="U37" s="32" t="str">
        <f t="shared" si="3"/>
        <v/>
      </c>
      <c r="V37" s="33">
        <f t="shared" si="4"/>
        <v>0</v>
      </c>
      <c r="W37" s="33">
        <f t="shared" si="1"/>
        <v>0</v>
      </c>
      <c r="X37" s="16"/>
      <c r="Y37" s="18"/>
      <c r="Z37" s="18"/>
      <c r="AC37" s="19"/>
    </row>
    <row r="38" spans="1:31" ht="15.75" x14ac:dyDescent="0.25">
      <c r="A38" s="180"/>
      <c r="B38" s="21">
        <v>6</v>
      </c>
      <c r="C38" s="218"/>
      <c r="D38" s="219"/>
      <c r="E38" s="220"/>
      <c r="F38" s="208"/>
      <c r="G38" s="208"/>
      <c r="H38" s="172" t="str">
        <f t="shared" si="2"/>
        <v/>
      </c>
      <c r="I38" s="209"/>
      <c r="J38" s="140" t="str">
        <f t="shared" si="5"/>
        <v/>
      </c>
      <c r="K38" s="141" t="str">
        <f t="shared" si="6"/>
        <v/>
      </c>
      <c r="L38" s="173"/>
      <c r="M38" s="173"/>
      <c r="N38" s="173"/>
      <c r="O38" s="178"/>
      <c r="P38" s="23"/>
      <c r="Q38" s="20"/>
      <c r="R38" s="20"/>
      <c r="S38" s="20"/>
      <c r="T38" s="32" t="e">
        <f>IF(ISNA(VLOOKUP(#REF!,$C$72:$D$75,2,FALSE)),"",VLOOKUP(#REF!,$C$72:$D$75,2,FALSE))</f>
        <v>#REF!</v>
      </c>
      <c r="U38" s="32" t="str">
        <f t="shared" si="3"/>
        <v/>
      </c>
      <c r="V38" s="33">
        <f t="shared" si="4"/>
        <v>0</v>
      </c>
      <c r="W38" s="33">
        <f t="shared" si="1"/>
        <v>0</v>
      </c>
      <c r="X38" s="16"/>
      <c r="Y38" s="18"/>
      <c r="Z38" s="18"/>
      <c r="AC38" s="19"/>
    </row>
    <row r="39" spans="1:31" ht="15.75" x14ac:dyDescent="0.25">
      <c r="A39" s="180"/>
      <c r="B39" s="21">
        <v>7</v>
      </c>
      <c r="C39" s="218"/>
      <c r="D39" s="219"/>
      <c r="E39" s="220"/>
      <c r="F39" s="208"/>
      <c r="G39" s="208"/>
      <c r="H39" s="172" t="str">
        <f t="shared" si="2"/>
        <v/>
      </c>
      <c r="I39" s="209"/>
      <c r="J39" s="140" t="str">
        <f t="shared" si="5"/>
        <v/>
      </c>
      <c r="K39" s="141" t="str">
        <f t="shared" si="6"/>
        <v/>
      </c>
      <c r="L39" s="173"/>
      <c r="M39" s="173"/>
      <c r="N39" s="173"/>
      <c r="O39" s="178"/>
      <c r="P39" s="77"/>
      <c r="Q39" s="6"/>
      <c r="R39" s="6"/>
      <c r="S39" s="6"/>
      <c r="T39" s="32" t="e">
        <f>IF(ISNA(VLOOKUP(#REF!,$C$72:$D$75,2,FALSE)),"",VLOOKUP(#REF!,$C$72:$D$75,2,FALSE))</f>
        <v>#REF!</v>
      </c>
      <c r="U39" s="32" t="str">
        <f t="shared" si="3"/>
        <v/>
      </c>
      <c r="V39" s="33">
        <f t="shared" si="4"/>
        <v>0</v>
      </c>
      <c r="W39" s="33">
        <f t="shared" si="1"/>
        <v>0</v>
      </c>
      <c r="X39" s="16"/>
      <c r="Y39" s="18"/>
      <c r="Z39" s="16"/>
    </row>
    <row r="40" spans="1:31" ht="15.75" x14ac:dyDescent="0.25">
      <c r="A40" s="180"/>
      <c r="B40" s="21">
        <v>8</v>
      </c>
      <c r="C40" s="218"/>
      <c r="D40" s="219"/>
      <c r="E40" s="220"/>
      <c r="F40" s="208"/>
      <c r="G40" s="208"/>
      <c r="H40" s="172" t="str">
        <f t="shared" si="2"/>
        <v/>
      </c>
      <c r="I40" s="209"/>
      <c r="J40" s="140" t="str">
        <f t="shared" si="5"/>
        <v/>
      </c>
      <c r="K40" s="141" t="str">
        <f t="shared" si="6"/>
        <v/>
      </c>
      <c r="L40" s="173"/>
      <c r="M40" s="173"/>
      <c r="N40" s="173"/>
      <c r="O40" s="178"/>
      <c r="P40" s="25"/>
      <c r="Q40" s="6"/>
      <c r="R40" s="6"/>
      <c r="S40" s="6"/>
      <c r="T40" s="32" t="e">
        <f>IF(ISNA(VLOOKUP(#REF!,$C$72:$D$75,2,FALSE)),"",VLOOKUP(#REF!,$C$72:$D$75,2,FALSE))</f>
        <v>#REF!</v>
      </c>
      <c r="U40" s="32" t="str">
        <f t="shared" si="3"/>
        <v/>
      </c>
      <c r="V40" s="33">
        <f t="shared" si="4"/>
        <v>0</v>
      </c>
      <c r="W40" s="33">
        <f t="shared" si="1"/>
        <v>0</v>
      </c>
      <c r="X40" s="16"/>
      <c r="Y40" s="18"/>
      <c r="Z40" s="16"/>
    </row>
    <row r="41" spans="1:31" ht="15.75" x14ac:dyDescent="0.25">
      <c r="A41" s="180"/>
      <c r="B41" s="21">
        <v>9</v>
      </c>
      <c r="C41" s="218"/>
      <c r="D41" s="219"/>
      <c r="E41" s="220"/>
      <c r="F41" s="208"/>
      <c r="G41" s="208"/>
      <c r="H41" s="172" t="str">
        <f t="shared" si="2"/>
        <v/>
      </c>
      <c r="I41" s="209"/>
      <c r="J41" s="140" t="str">
        <f t="shared" si="5"/>
        <v/>
      </c>
      <c r="K41" s="141" t="str">
        <f t="shared" si="6"/>
        <v/>
      </c>
      <c r="L41" s="173"/>
      <c r="M41" s="173"/>
      <c r="N41" s="173"/>
      <c r="O41" s="178"/>
      <c r="P41" s="25"/>
      <c r="Q41" s="6"/>
      <c r="R41" s="6"/>
      <c r="S41" s="6"/>
      <c r="T41" s="32" t="e">
        <f>IF(ISNA(VLOOKUP(#REF!,$C$72:$D$75,2,FALSE)),"",VLOOKUP(#REF!,$C$72:$D$75,2,FALSE))</f>
        <v>#REF!</v>
      </c>
      <c r="U41" s="32" t="str">
        <f t="shared" si="3"/>
        <v/>
      </c>
      <c r="V41" s="33">
        <f t="shared" si="4"/>
        <v>0</v>
      </c>
      <c r="W41" s="33">
        <f t="shared" si="1"/>
        <v>0</v>
      </c>
      <c r="X41" s="16"/>
      <c r="Y41" s="18"/>
      <c r="Z41" s="16"/>
    </row>
    <row r="42" spans="1:31" ht="15.75" x14ac:dyDescent="0.25">
      <c r="A42" s="180"/>
      <c r="B42" s="21">
        <v>10</v>
      </c>
      <c r="C42" s="218"/>
      <c r="D42" s="219"/>
      <c r="E42" s="220"/>
      <c r="F42" s="208"/>
      <c r="G42" s="208"/>
      <c r="H42" s="172" t="str">
        <f t="shared" si="2"/>
        <v/>
      </c>
      <c r="I42" s="209"/>
      <c r="J42" s="140" t="str">
        <f t="shared" si="5"/>
        <v/>
      </c>
      <c r="K42" s="141" t="str">
        <f t="shared" si="6"/>
        <v/>
      </c>
      <c r="L42" s="173"/>
      <c r="M42" s="173"/>
      <c r="N42" s="173"/>
      <c r="O42" s="178"/>
      <c r="P42" s="77"/>
      <c r="Q42" s="6"/>
      <c r="R42" s="6"/>
      <c r="S42" s="6"/>
      <c r="T42" s="32" t="e">
        <f>IF(ISNA(VLOOKUP(#REF!,$C$72:$D$75,2,FALSE)),"",VLOOKUP(#REF!,$C$72:$D$75,2,FALSE))</f>
        <v>#REF!</v>
      </c>
      <c r="U42" s="32" t="str">
        <f t="shared" si="3"/>
        <v/>
      </c>
      <c r="V42" s="33">
        <f t="shared" si="4"/>
        <v>0</v>
      </c>
      <c r="W42" s="33">
        <f t="shared" si="1"/>
        <v>0</v>
      </c>
      <c r="X42" s="16"/>
      <c r="Y42" s="18"/>
      <c r="Z42" s="16"/>
    </row>
    <row r="43" spans="1:31" ht="15.75" x14ac:dyDescent="0.25">
      <c r="A43" s="180"/>
      <c r="B43" s="21">
        <v>11</v>
      </c>
      <c r="C43" s="218"/>
      <c r="D43" s="219"/>
      <c r="E43" s="220"/>
      <c r="F43" s="208"/>
      <c r="G43" s="208"/>
      <c r="H43" s="172" t="str">
        <f t="shared" si="2"/>
        <v/>
      </c>
      <c r="I43" s="209"/>
      <c r="J43" s="140" t="str">
        <f t="shared" si="5"/>
        <v/>
      </c>
      <c r="K43" s="141" t="str">
        <f t="shared" si="6"/>
        <v/>
      </c>
      <c r="L43" s="173"/>
      <c r="M43" s="173"/>
      <c r="N43" s="173"/>
      <c r="O43" s="178"/>
      <c r="P43" s="77"/>
      <c r="Q43" s="6"/>
      <c r="R43" s="6"/>
      <c r="S43" s="6"/>
      <c r="T43" s="32" t="e">
        <f>IF(ISNA(VLOOKUP(#REF!,$C$72:$D$75,2,FALSE)),"",VLOOKUP(#REF!,$C$72:$D$75,2,FALSE))</f>
        <v>#REF!</v>
      </c>
      <c r="U43" s="32" t="str">
        <f t="shared" si="3"/>
        <v/>
      </c>
      <c r="V43" s="33">
        <f t="shared" si="4"/>
        <v>0</v>
      </c>
      <c r="W43" s="33">
        <f t="shared" si="1"/>
        <v>0</v>
      </c>
      <c r="X43" s="16"/>
      <c r="Y43" s="18"/>
      <c r="Z43" s="16"/>
    </row>
    <row r="44" spans="1:31" ht="15.75" x14ac:dyDescent="0.25">
      <c r="A44" s="180"/>
      <c r="B44" s="21">
        <v>12</v>
      </c>
      <c r="C44" s="218"/>
      <c r="D44" s="219"/>
      <c r="E44" s="220"/>
      <c r="F44" s="208"/>
      <c r="G44" s="208"/>
      <c r="H44" s="172" t="str">
        <f t="shared" si="2"/>
        <v/>
      </c>
      <c r="I44" s="209"/>
      <c r="J44" s="140" t="str">
        <f t="shared" si="5"/>
        <v/>
      </c>
      <c r="K44" s="141" t="str">
        <f t="shared" si="6"/>
        <v/>
      </c>
      <c r="L44" s="173"/>
      <c r="M44" s="173"/>
      <c r="N44" s="173"/>
      <c r="O44" s="178"/>
      <c r="P44" s="77"/>
      <c r="Q44" s="6"/>
      <c r="R44" s="6"/>
      <c r="S44" s="6"/>
      <c r="T44" s="32" t="e">
        <f>IF(ISNA(VLOOKUP(#REF!,$C$72:$D$75,2,FALSE)),"",VLOOKUP(#REF!,$C$72:$D$75,2,FALSE))</f>
        <v>#REF!</v>
      </c>
      <c r="U44" s="32" t="str">
        <f t="shared" si="3"/>
        <v/>
      </c>
      <c r="V44" s="33">
        <f t="shared" si="4"/>
        <v>0</v>
      </c>
      <c r="W44" s="33">
        <f t="shared" si="1"/>
        <v>0</v>
      </c>
      <c r="X44" s="16"/>
      <c r="Y44" s="18"/>
      <c r="Z44" s="16"/>
    </row>
    <row r="45" spans="1:31" ht="15.75" x14ac:dyDescent="0.25">
      <c r="A45" s="180"/>
      <c r="B45" s="21">
        <v>13</v>
      </c>
      <c r="C45" s="218"/>
      <c r="D45" s="219"/>
      <c r="E45" s="220"/>
      <c r="F45" s="208"/>
      <c r="G45" s="208"/>
      <c r="H45" s="172" t="str">
        <f t="shared" si="2"/>
        <v/>
      </c>
      <c r="I45" s="209"/>
      <c r="J45" s="140" t="str">
        <f t="shared" si="5"/>
        <v/>
      </c>
      <c r="K45" s="141" t="str">
        <f t="shared" si="6"/>
        <v/>
      </c>
      <c r="L45" s="173"/>
      <c r="M45" s="173"/>
      <c r="N45" s="173"/>
      <c r="O45" s="178"/>
      <c r="P45" s="77"/>
      <c r="Q45" s="6"/>
      <c r="R45" s="6"/>
      <c r="S45" s="6"/>
      <c r="T45" s="32" t="e">
        <f>IF(ISNA(VLOOKUP(#REF!,$C$72:$D$75,2,FALSE)),"",VLOOKUP(#REF!,$C$72:$D$75,2,FALSE))</f>
        <v>#REF!</v>
      </c>
      <c r="U45" s="32" t="str">
        <f t="shared" si="3"/>
        <v/>
      </c>
      <c r="V45" s="33">
        <f t="shared" si="4"/>
        <v>0</v>
      </c>
      <c r="W45" s="33">
        <f t="shared" si="1"/>
        <v>0</v>
      </c>
      <c r="X45" s="16"/>
      <c r="Y45" s="18"/>
      <c r="Z45" s="16"/>
    </row>
    <row r="46" spans="1:31" ht="15.75" x14ac:dyDescent="0.25">
      <c r="A46" s="180"/>
      <c r="B46" s="21">
        <v>14</v>
      </c>
      <c r="C46" s="218"/>
      <c r="D46" s="219"/>
      <c r="E46" s="220"/>
      <c r="F46" s="208"/>
      <c r="G46" s="208"/>
      <c r="H46" s="172" t="str">
        <f t="shared" si="2"/>
        <v/>
      </c>
      <c r="I46" s="209"/>
      <c r="J46" s="140" t="str">
        <f t="shared" si="5"/>
        <v/>
      </c>
      <c r="K46" s="141" t="str">
        <f t="shared" si="6"/>
        <v/>
      </c>
      <c r="L46" s="173"/>
      <c r="M46" s="173"/>
      <c r="N46" s="173"/>
      <c r="O46" s="178"/>
      <c r="P46" s="77"/>
      <c r="Q46" s="6"/>
      <c r="R46" s="6"/>
      <c r="S46" s="6"/>
      <c r="T46" s="32" t="e">
        <f>IF(ISNA(VLOOKUP(#REF!,$C$72:$D$75,2,FALSE)),"",VLOOKUP(#REF!,$C$72:$D$75,2,FALSE))</f>
        <v>#REF!</v>
      </c>
      <c r="U46" s="32" t="str">
        <f t="shared" si="3"/>
        <v/>
      </c>
      <c r="V46" s="33">
        <f t="shared" si="4"/>
        <v>0</v>
      </c>
      <c r="W46" s="33">
        <f t="shared" si="1"/>
        <v>0</v>
      </c>
      <c r="X46" s="16"/>
      <c r="Y46" s="18"/>
      <c r="Z46" s="16"/>
    </row>
    <row r="47" spans="1:31" ht="15.75" x14ac:dyDescent="0.25">
      <c r="A47" s="180"/>
      <c r="B47" s="21">
        <v>15</v>
      </c>
      <c r="C47" s="218"/>
      <c r="D47" s="219"/>
      <c r="E47" s="220"/>
      <c r="F47" s="208"/>
      <c r="G47" s="208"/>
      <c r="H47" s="172" t="str">
        <f t="shared" si="2"/>
        <v/>
      </c>
      <c r="I47" s="209"/>
      <c r="J47" s="140" t="str">
        <f t="shared" si="5"/>
        <v/>
      </c>
      <c r="K47" s="141" t="str">
        <f t="shared" si="6"/>
        <v/>
      </c>
      <c r="L47" s="173"/>
      <c r="M47" s="173"/>
      <c r="N47" s="173"/>
      <c r="O47" s="178"/>
      <c r="P47" s="77"/>
      <c r="Q47" s="6"/>
      <c r="R47" s="6"/>
      <c r="S47" s="6"/>
      <c r="T47" s="32" t="e">
        <f>IF(ISNA(VLOOKUP(#REF!,$C$72:$D$75,2,FALSE)),"",VLOOKUP(#REF!,$C$72:$D$75,2,FALSE))</f>
        <v>#REF!</v>
      </c>
      <c r="U47" s="32" t="str">
        <f t="shared" si="3"/>
        <v/>
      </c>
      <c r="V47" s="33">
        <f t="shared" si="4"/>
        <v>0</v>
      </c>
      <c r="W47" s="33">
        <f t="shared" si="1"/>
        <v>0</v>
      </c>
      <c r="X47" s="16"/>
      <c r="Y47" s="18"/>
      <c r="Z47" s="16"/>
    </row>
    <row r="48" spans="1:31" ht="15.75" x14ac:dyDescent="0.25">
      <c r="A48" s="180"/>
      <c r="B48" s="21">
        <v>16</v>
      </c>
      <c r="C48" s="218"/>
      <c r="D48" s="219"/>
      <c r="E48" s="220"/>
      <c r="F48" s="208"/>
      <c r="G48" s="208"/>
      <c r="H48" s="172" t="str">
        <f t="shared" si="2"/>
        <v/>
      </c>
      <c r="I48" s="209"/>
      <c r="J48" s="140" t="str">
        <f t="shared" si="5"/>
        <v/>
      </c>
      <c r="K48" s="141" t="str">
        <f t="shared" si="6"/>
        <v/>
      </c>
      <c r="L48" s="173"/>
      <c r="M48" s="173"/>
      <c r="N48" s="173"/>
      <c r="O48" s="178"/>
      <c r="P48" s="77"/>
      <c r="Q48" s="6"/>
      <c r="R48" s="6"/>
      <c r="S48" s="6"/>
      <c r="T48" s="32" t="e">
        <f>IF(ISNA(VLOOKUP(#REF!,$C$72:$D$75,2,FALSE)),"",VLOOKUP(#REF!,$C$72:$D$75,2,FALSE))</f>
        <v>#REF!</v>
      </c>
      <c r="U48" s="32" t="str">
        <f t="shared" si="3"/>
        <v/>
      </c>
      <c r="V48" s="33">
        <f t="shared" si="4"/>
        <v>0</v>
      </c>
      <c r="W48" s="33">
        <f t="shared" si="1"/>
        <v>0</v>
      </c>
      <c r="X48" s="16"/>
      <c r="Y48" s="18"/>
      <c r="Z48" s="16"/>
    </row>
    <row r="49" spans="1:29" ht="15.75" x14ac:dyDescent="0.25">
      <c r="A49" s="180"/>
      <c r="B49" s="21">
        <v>17</v>
      </c>
      <c r="C49" s="218"/>
      <c r="D49" s="219"/>
      <c r="E49" s="220"/>
      <c r="F49" s="208"/>
      <c r="G49" s="208"/>
      <c r="H49" s="172" t="str">
        <f t="shared" si="2"/>
        <v/>
      </c>
      <c r="I49" s="209"/>
      <c r="J49" s="140" t="str">
        <f t="shared" si="5"/>
        <v/>
      </c>
      <c r="K49" s="141" t="str">
        <f t="shared" si="6"/>
        <v/>
      </c>
      <c r="L49" s="173"/>
      <c r="M49" s="173"/>
      <c r="N49" s="173"/>
      <c r="O49" s="178"/>
      <c r="P49" s="77"/>
      <c r="Q49" s="6"/>
      <c r="R49" s="6"/>
      <c r="S49" s="6"/>
      <c r="T49" s="32" t="e">
        <f>IF(ISNA(VLOOKUP(#REF!,$C$72:$D$75,2,FALSE)),"",VLOOKUP(#REF!,$C$72:$D$75,2,FALSE))</f>
        <v>#REF!</v>
      </c>
      <c r="U49" s="32" t="str">
        <f t="shared" si="3"/>
        <v/>
      </c>
      <c r="V49" s="33">
        <f t="shared" si="4"/>
        <v>0</v>
      </c>
      <c r="W49" s="33">
        <f t="shared" si="1"/>
        <v>0</v>
      </c>
      <c r="X49" s="16"/>
      <c r="Y49" s="18"/>
      <c r="Z49" s="16"/>
    </row>
    <row r="50" spans="1:29" ht="15.75" x14ac:dyDescent="0.25">
      <c r="A50" s="180"/>
      <c r="B50" s="21">
        <v>18</v>
      </c>
      <c r="C50" s="218"/>
      <c r="D50" s="219"/>
      <c r="E50" s="220"/>
      <c r="F50" s="208"/>
      <c r="G50" s="208"/>
      <c r="H50" s="172" t="str">
        <f t="shared" si="2"/>
        <v/>
      </c>
      <c r="I50" s="209"/>
      <c r="J50" s="140" t="str">
        <f t="shared" si="5"/>
        <v/>
      </c>
      <c r="K50" s="141" t="str">
        <f t="shared" si="6"/>
        <v/>
      </c>
      <c r="L50" s="173"/>
      <c r="M50" s="173"/>
      <c r="N50" s="173"/>
      <c r="O50" s="178"/>
      <c r="P50" s="77"/>
      <c r="Q50" s="6"/>
      <c r="R50" s="6"/>
      <c r="S50" s="6"/>
      <c r="T50" s="32" t="e">
        <f>IF(ISNA(VLOOKUP(#REF!,$C$72:$D$75,2,FALSE)),"",VLOOKUP(#REF!,$C$72:$D$75,2,FALSE))</f>
        <v>#REF!</v>
      </c>
      <c r="U50" s="32" t="str">
        <f t="shared" si="3"/>
        <v/>
      </c>
      <c r="V50" s="33">
        <f t="shared" si="4"/>
        <v>0</v>
      </c>
      <c r="W50" s="33">
        <f t="shared" si="1"/>
        <v>0</v>
      </c>
      <c r="X50" s="16"/>
      <c r="Y50" s="18"/>
      <c r="Z50" s="16"/>
    </row>
    <row r="51" spans="1:29" ht="15.75" x14ac:dyDescent="0.25">
      <c r="A51" s="180"/>
      <c r="B51" s="21">
        <v>19</v>
      </c>
      <c r="C51" s="218"/>
      <c r="D51" s="219"/>
      <c r="E51" s="220"/>
      <c r="F51" s="208"/>
      <c r="G51" s="208"/>
      <c r="H51" s="172" t="str">
        <f t="shared" si="2"/>
        <v/>
      </c>
      <c r="I51" s="209"/>
      <c r="J51" s="140" t="str">
        <f t="shared" si="5"/>
        <v/>
      </c>
      <c r="K51" s="141" t="str">
        <f t="shared" si="6"/>
        <v/>
      </c>
      <c r="L51" s="173"/>
      <c r="M51" s="173"/>
      <c r="N51" s="173"/>
      <c r="O51" s="178"/>
      <c r="P51" s="77"/>
      <c r="Q51" s="6"/>
      <c r="R51" s="6"/>
      <c r="S51" s="6"/>
      <c r="T51" s="32" t="e">
        <f>IF(ISNA(VLOOKUP(#REF!,$C$72:$D$75,2,FALSE)),"",VLOOKUP(#REF!,$C$72:$D$75,2,FALSE))</f>
        <v>#REF!</v>
      </c>
      <c r="U51" s="32" t="str">
        <f t="shared" si="3"/>
        <v/>
      </c>
      <c r="V51" s="33">
        <f t="shared" si="4"/>
        <v>0</v>
      </c>
      <c r="W51" s="33">
        <f t="shared" si="1"/>
        <v>0</v>
      </c>
      <c r="X51" s="16"/>
      <c r="Y51" s="18"/>
      <c r="Z51" s="16"/>
    </row>
    <row r="52" spans="1:29" ht="15.75" x14ac:dyDescent="0.25">
      <c r="A52" s="180"/>
      <c r="B52" s="21">
        <v>20</v>
      </c>
      <c r="C52" s="218"/>
      <c r="D52" s="219"/>
      <c r="E52" s="220"/>
      <c r="F52" s="208"/>
      <c r="G52" s="208"/>
      <c r="H52" s="172" t="str">
        <f t="shared" si="2"/>
        <v/>
      </c>
      <c r="I52" s="209"/>
      <c r="J52" s="140" t="str">
        <f t="shared" si="5"/>
        <v/>
      </c>
      <c r="K52" s="141" t="str">
        <f t="shared" si="6"/>
        <v/>
      </c>
      <c r="L52" s="173"/>
      <c r="M52" s="173"/>
      <c r="N52" s="173"/>
      <c r="O52" s="178"/>
      <c r="P52" s="77"/>
      <c r="Q52" s="6"/>
      <c r="R52" s="6"/>
      <c r="S52" s="6"/>
      <c r="T52" s="32" t="e">
        <f>IF(ISNA(VLOOKUP(#REF!,$C$72:$D$75,2,FALSE)),"",VLOOKUP(#REF!,$C$72:$D$75,2,FALSE))</f>
        <v>#REF!</v>
      </c>
      <c r="U52" s="32" t="str">
        <f t="shared" si="3"/>
        <v/>
      </c>
      <c r="V52" s="33">
        <f t="shared" si="4"/>
        <v>0</v>
      </c>
      <c r="W52" s="33">
        <f t="shared" si="1"/>
        <v>0</v>
      </c>
      <c r="X52" s="16"/>
      <c r="Y52" s="18"/>
      <c r="Z52" s="16"/>
    </row>
    <row r="53" spans="1:29" ht="36.75" customHeight="1" x14ac:dyDescent="0.25">
      <c r="A53" s="180"/>
      <c r="B53" s="12"/>
      <c r="C53" s="142"/>
      <c r="D53" s="142"/>
      <c r="E53" s="107"/>
      <c r="F53" s="107"/>
      <c r="G53" s="112"/>
      <c r="H53" s="107"/>
      <c r="I53" s="143"/>
      <c r="J53" s="144"/>
      <c r="K53" s="195">
        <f>SUM(K33:K52)</f>
        <v>0</v>
      </c>
      <c r="L53" s="82"/>
      <c r="M53" s="82"/>
      <c r="N53" s="82"/>
      <c r="O53" s="104"/>
      <c r="P53" s="77"/>
      <c r="T53" s="61"/>
      <c r="U53" s="62"/>
      <c r="V53" s="63"/>
      <c r="W53" s="54"/>
      <c r="X53" s="3"/>
      <c r="Y53" s="3"/>
      <c r="Z53" s="22"/>
      <c r="AA53" s="22"/>
      <c r="AB53" s="22"/>
      <c r="AC53" s="22"/>
    </row>
    <row r="54" spans="1:29" ht="15.75" customHeight="1" x14ac:dyDescent="0.25">
      <c r="A54" s="180"/>
      <c r="B54" s="229" t="s">
        <v>7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  <c r="O54" s="188"/>
      <c r="P54" s="77"/>
      <c r="T54" s="36"/>
      <c r="U54" s="36"/>
      <c r="V54" s="37"/>
      <c r="W54" s="36"/>
      <c r="X54" s="3"/>
      <c r="Y54" s="3"/>
      <c r="Z54" s="22"/>
      <c r="AA54" s="22"/>
      <c r="AB54" s="22"/>
      <c r="AC54" s="22"/>
    </row>
    <row r="55" spans="1:29" ht="15.75" x14ac:dyDescent="0.25">
      <c r="A55" s="180"/>
      <c r="B55" s="232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4"/>
      <c r="O55" s="188"/>
      <c r="P55" s="77"/>
      <c r="T55" s="51"/>
      <c r="U55" s="51"/>
      <c r="V55" s="52"/>
      <c r="W55" s="51"/>
      <c r="X55" s="3"/>
      <c r="Y55" s="3"/>
      <c r="Z55" s="22"/>
      <c r="AA55" s="22"/>
      <c r="AB55" s="22"/>
      <c r="AC55" s="22"/>
    </row>
    <row r="56" spans="1:29" ht="15.75" x14ac:dyDescent="0.25">
      <c r="A56" s="180"/>
      <c r="B56" s="9"/>
      <c r="C56" s="147" t="s">
        <v>21</v>
      </c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75"/>
      <c r="O56" s="188"/>
      <c r="P56" s="77"/>
      <c r="T56" s="34"/>
      <c r="U56" s="34"/>
      <c r="V56" s="34"/>
      <c r="W56" s="34"/>
      <c r="X56" s="3"/>
      <c r="Y56" s="3"/>
      <c r="Z56" s="22"/>
      <c r="AA56" s="22"/>
      <c r="AB56" s="22"/>
      <c r="AC56" s="22"/>
    </row>
    <row r="57" spans="1:29" ht="15.75" x14ac:dyDescent="0.25">
      <c r="A57" s="180"/>
      <c r="B57" s="9"/>
      <c r="C57" s="147" t="s">
        <v>56</v>
      </c>
      <c r="D57" s="148"/>
      <c r="E57" s="148"/>
      <c r="F57" s="148"/>
      <c r="G57" s="148"/>
      <c r="H57" s="148"/>
      <c r="I57" s="148"/>
      <c r="J57" s="148"/>
      <c r="K57" s="148"/>
      <c r="L57" s="145"/>
      <c r="M57" s="145"/>
      <c r="N57" s="151"/>
      <c r="O57" s="188"/>
      <c r="P57" s="77"/>
      <c r="T57" s="34"/>
      <c r="U57" s="34"/>
      <c r="V57" s="34"/>
      <c r="W57" s="34"/>
      <c r="X57" s="3"/>
      <c r="Y57" s="3"/>
      <c r="Z57" s="22"/>
      <c r="AA57" s="22"/>
      <c r="AB57" s="22"/>
      <c r="AC57" s="22"/>
    </row>
    <row r="58" spans="1:29" ht="30.75" customHeight="1" x14ac:dyDescent="0.25">
      <c r="A58" s="180"/>
      <c r="B58" s="9"/>
      <c r="C58" s="149" t="s">
        <v>13</v>
      </c>
      <c r="D58" s="147"/>
      <c r="E58" s="147"/>
      <c r="F58" s="225"/>
      <c r="G58" s="225"/>
      <c r="H58" s="225"/>
      <c r="I58" s="147"/>
      <c r="J58" s="150"/>
      <c r="K58" s="145"/>
      <c r="L58" s="125"/>
      <c r="M58" s="125"/>
      <c r="N58" s="151"/>
      <c r="O58" s="188"/>
      <c r="P58" s="77"/>
      <c r="T58" s="65"/>
      <c r="U58" s="64"/>
      <c r="V58" s="66"/>
      <c r="W58" s="51"/>
      <c r="X58" s="3"/>
      <c r="Y58" s="3"/>
      <c r="Z58" s="22"/>
      <c r="AA58" s="22"/>
      <c r="AB58" s="22"/>
      <c r="AC58" s="22"/>
    </row>
    <row r="59" spans="1:29" ht="24.75" customHeight="1" x14ac:dyDescent="0.25">
      <c r="A59" s="180"/>
      <c r="B59" s="9"/>
      <c r="C59" s="152" t="s">
        <v>4</v>
      </c>
      <c r="D59" s="146"/>
      <c r="E59" s="146"/>
      <c r="F59" s="226"/>
      <c r="G59" s="226"/>
      <c r="H59" s="226"/>
      <c r="I59" s="146"/>
      <c r="J59" s="153"/>
      <c r="K59" s="125"/>
      <c r="L59" s="125"/>
      <c r="M59" s="125"/>
      <c r="N59" s="151"/>
      <c r="O59" s="188"/>
      <c r="P59" s="77"/>
      <c r="T59" s="65"/>
      <c r="U59" s="64"/>
      <c r="V59" s="66"/>
      <c r="W59" s="51"/>
      <c r="X59" s="3"/>
      <c r="Y59" s="3"/>
      <c r="Z59" s="22"/>
      <c r="AA59" s="22"/>
      <c r="AB59" s="22"/>
      <c r="AC59" s="22"/>
    </row>
    <row r="60" spans="1:29" ht="27.75" customHeight="1" x14ac:dyDescent="0.25">
      <c r="A60" s="180"/>
      <c r="B60" s="9"/>
      <c r="C60" s="152" t="s">
        <v>5</v>
      </c>
      <c r="D60" s="146"/>
      <c r="E60" s="146"/>
      <c r="F60" s="226"/>
      <c r="G60" s="226"/>
      <c r="H60" s="226"/>
      <c r="I60" s="146"/>
      <c r="J60" s="153"/>
      <c r="K60" s="125"/>
      <c r="L60" s="125"/>
      <c r="M60" s="125"/>
      <c r="N60" s="151"/>
      <c r="O60" s="188"/>
      <c r="P60" s="77"/>
      <c r="T60" s="65"/>
      <c r="U60" s="64"/>
      <c r="V60" s="66"/>
      <c r="W60" s="51"/>
      <c r="X60" s="3"/>
      <c r="Y60" s="3"/>
      <c r="Z60" s="22"/>
      <c r="AA60" s="22"/>
      <c r="AB60" s="22"/>
      <c r="AC60" s="22"/>
    </row>
    <row r="61" spans="1:29" ht="15.75" x14ac:dyDescent="0.25">
      <c r="A61" s="180"/>
      <c r="B61" s="10"/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6"/>
      <c r="O61" s="188"/>
      <c r="P61" s="77"/>
      <c r="T61" s="51"/>
      <c r="U61" s="51"/>
      <c r="V61" s="52"/>
      <c r="W61" s="51"/>
      <c r="X61" s="3"/>
      <c r="Y61" s="3"/>
      <c r="Z61" s="22"/>
      <c r="AA61" s="22"/>
      <c r="AB61" s="22"/>
      <c r="AC61" s="22"/>
    </row>
    <row r="62" spans="1:29" ht="15.75" x14ac:dyDescent="0.25">
      <c r="A62" s="18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94"/>
      <c r="P62" s="77"/>
      <c r="T62" s="68"/>
      <c r="U62" s="68"/>
      <c r="V62" s="69"/>
      <c r="W62" s="68"/>
      <c r="X62" s="3"/>
      <c r="Y62" s="3"/>
      <c r="Z62" s="22"/>
      <c r="AA62" s="22"/>
      <c r="AB62" s="22"/>
      <c r="AC62" s="22"/>
    </row>
    <row r="63" spans="1:29" x14ac:dyDescent="0.25">
      <c r="B63" s="15"/>
      <c r="C63" s="77"/>
      <c r="D63" s="77"/>
      <c r="E63" s="77"/>
      <c r="F63" s="77"/>
      <c r="G63" s="77"/>
      <c r="H63" s="77"/>
      <c r="I63" s="77"/>
      <c r="J63" s="77"/>
      <c r="K63" s="77"/>
      <c r="L63" s="76"/>
      <c r="M63" s="76"/>
      <c r="N63" s="76"/>
      <c r="O63" s="77"/>
      <c r="P63" s="77"/>
      <c r="T63" s="67"/>
      <c r="U63" s="67"/>
      <c r="V63" s="70"/>
      <c r="W63" s="67"/>
      <c r="X63" s="3"/>
      <c r="Y63" s="3"/>
      <c r="Z63" s="22"/>
      <c r="AA63" s="22"/>
      <c r="AB63" s="22"/>
      <c r="AC63" s="22"/>
    </row>
    <row r="64" spans="1:29" x14ac:dyDescent="0.25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T64" s="67"/>
      <c r="U64" s="67"/>
      <c r="V64" s="70"/>
      <c r="W64" s="67"/>
      <c r="X64" s="3"/>
      <c r="Y64" s="3"/>
      <c r="Z64" s="22"/>
      <c r="AA64" s="22"/>
      <c r="AB64" s="22"/>
      <c r="AC64" s="22"/>
    </row>
    <row r="65" spans="2:29" x14ac:dyDescent="0.25"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T65" s="67"/>
      <c r="U65" s="67"/>
      <c r="V65" s="70"/>
      <c r="W65" s="67"/>
      <c r="X65" s="3"/>
      <c r="Y65" s="3"/>
      <c r="Z65" s="22"/>
      <c r="AA65" s="22"/>
      <c r="AB65" s="22"/>
      <c r="AC65" s="22"/>
    </row>
    <row r="66" spans="2:29" x14ac:dyDescent="0.25"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T66" s="67"/>
      <c r="U66" s="67"/>
      <c r="V66" s="70"/>
      <c r="W66" s="67"/>
      <c r="X66" s="3"/>
      <c r="Y66" s="3"/>
      <c r="Z66" s="22"/>
      <c r="AA66" s="22"/>
      <c r="AB66" s="22"/>
      <c r="AC66" s="22"/>
    </row>
    <row r="67" spans="2:29" x14ac:dyDescent="0.25"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T67" s="67"/>
      <c r="U67" s="67"/>
      <c r="V67" s="70"/>
      <c r="W67" s="67"/>
      <c r="X67" s="3"/>
      <c r="Y67" s="3"/>
      <c r="Z67" s="22"/>
      <c r="AA67" s="22"/>
      <c r="AB67" s="22"/>
      <c r="AC67" s="22"/>
    </row>
    <row r="68" spans="2:29" x14ac:dyDescent="0.25">
      <c r="C68" s="76"/>
      <c r="D68" s="76"/>
      <c r="E68" s="76"/>
      <c r="F68" s="76"/>
      <c r="G68" s="76"/>
      <c r="H68" s="76"/>
      <c r="I68" s="76"/>
      <c r="J68" s="76"/>
      <c r="K68" s="76"/>
      <c r="O68" s="76"/>
      <c r="P68" s="76"/>
      <c r="T68" s="67"/>
      <c r="U68" s="67"/>
      <c r="V68" s="70"/>
      <c r="W68" s="67"/>
      <c r="X68" s="3"/>
      <c r="Y68" s="3"/>
      <c r="Z68" s="22"/>
      <c r="AA68" s="22"/>
      <c r="AB68" s="22"/>
      <c r="AC68" s="22"/>
    </row>
    <row r="69" spans="2:29" x14ac:dyDescent="0.25">
      <c r="T69" s="67"/>
      <c r="U69" s="67"/>
      <c r="V69" s="70"/>
      <c r="W69" s="67"/>
      <c r="X69" s="3"/>
      <c r="Y69" s="3"/>
      <c r="Z69" s="22"/>
      <c r="AA69" s="22"/>
      <c r="AB69" s="22"/>
      <c r="AC69" s="22"/>
    </row>
    <row r="70" spans="2:29" x14ac:dyDescent="0.25">
      <c r="T70" s="67"/>
      <c r="U70" s="67"/>
      <c r="V70" s="70"/>
      <c r="W70" s="67"/>
      <c r="X70" s="3"/>
      <c r="Y70" s="3"/>
      <c r="Z70" s="22"/>
      <c r="AA70" s="22"/>
      <c r="AB70" s="22"/>
      <c r="AC70" s="22"/>
    </row>
    <row r="71" spans="2:29" ht="14.25" customHeight="1" x14ac:dyDescent="0.25">
      <c r="L71" s="28"/>
      <c r="M71" s="28"/>
      <c r="N71" s="28"/>
    </row>
    <row r="72" spans="2:29" ht="15.75" hidden="1" x14ac:dyDescent="0.25">
      <c r="B72" s="28"/>
      <c r="C72" s="29" t="s">
        <v>10</v>
      </c>
      <c r="D72" s="30">
        <v>1</v>
      </c>
      <c r="E72" s="29"/>
      <c r="F72" s="31">
        <v>1</v>
      </c>
      <c r="G72" s="28"/>
      <c r="H72" s="28"/>
      <c r="I72" s="28"/>
      <c r="J72" s="28"/>
      <c r="K72" s="28"/>
      <c r="L72" s="28"/>
      <c r="M72" s="28"/>
      <c r="N72" s="28"/>
      <c r="O72" s="13"/>
      <c r="P72" s="15"/>
      <c r="T72" s="67"/>
      <c r="U72" s="51"/>
      <c r="V72" s="52"/>
      <c r="W72" s="51"/>
      <c r="X72" s="3"/>
      <c r="Y72" s="3"/>
      <c r="Z72" s="22"/>
      <c r="AA72" s="22"/>
      <c r="AB72" s="22"/>
      <c r="AC72" s="22"/>
    </row>
    <row r="73" spans="2:29" ht="15.75" hidden="1" x14ac:dyDescent="0.25">
      <c r="B73" s="28"/>
      <c r="C73" s="29" t="s">
        <v>9</v>
      </c>
      <c r="D73" s="30">
        <v>2</v>
      </c>
      <c r="E73" s="29"/>
      <c r="F73" s="31">
        <v>2</v>
      </c>
      <c r="G73" s="28"/>
      <c r="H73" s="28"/>
      <c r="I73" s="28"/>
      <c r="J73" s="28"/>
      <c r="K73" s="28"/>
      <c r="L73" s="28"/>
      <c r="M73" s="28"/>
      <c r="N73" s="28"/>
      <c r="O73" s="13"/>
      <c r="P73" s="15"/>
      <c r="T73" s="67"/>
      <c r="U73" s="51"/>
      <c r="V73" s="52"/>
      <c r="W73" s="51"/>
      <c r="X73" s="3"/>
      <c r="Y73" s="3"/>
      <c r="Z73" s="22"/>
      <c r="AA73" s="22"/>
      <c r="AB73" s="22"/>
      <c r="AC73" s="22"/>
    </row>
    <row r="74" spans="2:29" ht="15.75" hidden="1" x14ac:dyDescent="0.25">
      <c r="B74" s="28"/>
      <c r="C74" s="29" t="s">
        <v>20</v>
      </c>
      <c r="D74" s="30">
        <v>3</v>
      </c>
      <c r="E74" s="29"/>
      <c r="F74" s="31">
        <v>3</v>
      </c>
      <c r="G74" s="28"/>
      <c r="H74" s="28"/>
      <c r="I74" s="28"/>
      <c r="J74" s="28"/>
      <c r="K74" s="28"/>
      <c r="L74" s="28"/>
      <c r="M74" s="28"/>
      <c r="N74" s="28"/>
      <c r="O74" s="13"/>
      <c r="P74" s="15"/>
      <c r="T74" s="67"/>
      <c r="U74" s="51"/>
      <c r="V74" s="52"/>
      <c r="W74" s="51"/>
      <c r="X74" s="3"/>
      <c r="Y74" s="3"/>
      <c r="Z74" s="22"/>
      <c r="AA74" s="22"/>
      <c r="AB74" s="22"/>
      <c r="AC74" s="22"/>
    </row>
    <row r="75" spans="2:29" ht="15.75" hidden="1" x14ac:dyDescent="0.25">
      <c r="B75" s="28"/>
      <c r="C75" s="29" t="s">
        <v>8</v>
      </c>
      <c r="D75" s="30">
        <v>4</v>
      </c>
      <c r="E75" s="29"/>
      <c r="F75" s="28"/>
      <c r="G75" s="28"/>
      <c r="H75" s="28"/>
      <c r="I75" s="28"/>
      <c r="J75" s="28"/>
      <c r="K75" s="28"/>
      <c r="O75" s="13"/>
      <c r="P75" s="15"/>
      <c r="T75" s="51"/>
      <c r="U75" s="51"/>
      <c r="V75" s="52"/>
      <c r="W75" s="51"/>
      <c r="X75" s="3"/>
      <c r="Y75" s="3"/>
      <c r="Z75" s="22"/>
      <c r="AA75" s="22"/>
      <c r="AB75" s="22"/>
      <c r="AC75" s="22"/>
    </row>
    <row r="76" spans="2:29" hidden="1" x14ac:dyDescent="0.25"/>
  </sheetData>
  <sheetProtection algorithmName="SHA-512" hashValue="kEd7Y9N++jrikPxNXr8QH5lpnFZx94ByaJnkeUj9AdyrB7iQGrE09nEUXGA73lJnvcdh+iGsTDyTeyaeHALlRA==" saltValue="05jrrMix6tZvTUU34jscNQ==" spinCount="100000" sheet="1" selectLockedCells="1" autoFilter="0"/>
  <dataConsolidate/>
  <mergeCells count="36">
    <mergeCell ref="F58:H58"/>
    <mergeCell ref="F59:H59"/>
    <mergeCell ref="F60:H60"/>
    <mergeCell ref="F11:H11"/>
    <mergeCell ref="F16:H16"/>
    <mergeCell ref="F17:H17"/>
    <mergeCell ref="F18:H18"/>
    <mergeCell ref="B54:N55"/>
    <mergeCell ref="C31:E31"/>
    <mergeCell ref="C51:E51"/>
    <mergeCell ref="C52:E52"/>
    <mergeCell ref="C33:E33"/>
    <mergeCell ref="I30:K30"/>
    <mergeCell ref="F6:H6"/>
    <mergeCell ref="F7:H7"/>
    <mergeCell ref="F8:H8"/>
    <mergeCell ref="F9:H9"/>
    <mergeCell ref="F10:H10"/>
    <mergeCell ref="C24:F24"/>
    <mergeCell ref="C49:E49"/>
    <mergeCell ref="C50:E50"/>
    <mergeCell ref="C41:E41"/>
    <mergeCell ref="C42:E42"/>
    <mergeCell ref="C43:E43"/>
    <mergeCell ref="C44:E44"/>
    <mergeCell ref="C45:E45"/>
    <mergeCell ref="C34:E34"/>
    <mergeCell ref="C35:E35"/>
    <mergeCell ref="C46:E46"/>
    <mergeCell ref="C47:E47"/>
    <mergeCell ref="C48:E48"/>
    <mergeCell ref="C36:E36"/>
    <mergeCell ref="C37:E37"/>
    <mergeCell ref="C38:E38"/>
    <mergeCell ref="C39:E39"/>
    <mergeCell ref="C40:E40"/>
  </mergeCells>
  <dataValidations xWindow="672" yWindow="807" count="10">
    <dataValidation type="list" allowBlank="1" showInputMessage="1" showErrorMessage="1" sqref="U8">
      <formula1>"For Profit, Not-For Profit"</formula1>
    </dataValidation>
    <dataValidation allowBlank="1" showInputMessage="1" showErrorMessage="1" prompt="Estimated # of Hours to work from January 1, 2018 to March 31, 2018._x000a__x000a_" sqref="I31"/>
    <dataValidation allowBlank="1" showErrorMessage="1" prompt="Salary component is equal to the hourly wage (column I) x # of hours worked (column J) x eligibility rate per hour (column M)" sqref="K31"/>
    <dataValidation allowBlank="1" showInputMessage="1" showErrorMessage="1" prompt="Hourly wage paid for the position as of December 31, 2017. Exclude Wage Enhancement amounts.  _x000a_If the position is paid on an annual salary, take the annual salary divided by the standard hours of work per year._x000a_See Instruction Tab for further details_x000a_" sqref="F31"/>
    <dataValidation allowBlank="1" showInputMessage="1" showErrorMessage="1" prompt="Eligibility rate per hour is equal to difference between base hourly rate (including GOG) and new minimum wage rate of $14/per hour." sqref="J31"/>
    <dataValidation allowBlank="1" showInputMessage="1" showErrorMessage="1" prompt="Enter a description that will assist you in identifying the eligible position" sqref="C31:E31"/>
    <dataValidation type="whole" allowBlank="1" showInputMessage="1" showErrorMessage="1" error="The number of weeks cannot exceed 52." sqref="G23:O23">
      <formula1>1</formula1>
      <formula2>52</formula2>
    </dataValidation>
    <dataValidation type="list" allowBlank="1" showInputMessage="1" showErrorMessage="1" sqref="F8">
      <formula1>"Non-Profit Operation, Profit Operation, Directly Operated"</formula1>
    </dataValidation>
    <dataValidation allowBlank="1" showInputMessage="1" showErrorMessage="1" prompt="If you allocate a set amount of your GOG funding to salaries on top of the base salary then include this amount here.  See Instruction tab for more details" sqref="G31"/>
    <dataValidation allowBlank="1" showErrorMessage="1" prompt="# of Hours Worked from January 1, 2016 to December 31, 2016._x000a__x000a_DO NOT include vacation, sick time or public holiday pay._x000a_" sqref="H31"/>
  </dataValidations>
  <printOptions horizontalCentered="1"/>
  <pageMargins left="0" right="0" top="0" bottom="0" header="0.31496062992126" footer="0.31496062992126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Fee Stabilization Template</vt:lpstr>
      <vt:lpstr>'Fee Stabilization Template'!Print_Area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Sparling, Laura A. (EDU)</dc:creator>
  <cp:lastModifiedBy>Lindsey Furlong</cp:lastModifiedBy>
  <cp:lastPrinted>2018-01-29T18:49:34Z</cp:lastPrinted>
  <dcterms:created xsi:type="dcterms:W3CDTF">2014-10-16T21:01:20Z</dcterms:created>
  <dcterms:modified xsi:type="dcterms:W3CDTF">2018-01-29T20:52:05Z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